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EKOVERT\PAAJ_AGLOMERACJA_JELENIOGORSKA\DRAFT\MACIERZE_AUTOROW\"/>
    </mc:Choice>
  </mc:AlternateContent>
  <xr:revisionPtr revIDLastSave="0" documentId="13_ncr:1_{AB56C4D3-EA91-4784-BBED-90F7C3036654}" xr6:coauthVersionLast="47" xr6:coauthVersionMax="47" xr10:uidLastSave="{00000000-0000-0000-0000-000000000000}"/>
  <bookViews>
    <workbookView xWindow="-120" yWindow="-120" windowWidth="25440" windowHeight="15390" tabRatio="839" firstSheet="2" activeTab="13" xr2:uid="{83D05483-1C9F-484A-B573-3FF60896A44E}"/>
  </bookViews>
  <sheets>
    <sheet name="Emisja punktowe" sheetId="5" r:id="rId1"/>
    <sheet name="Emisja kom-byt" sheetId="4" r:id="rId2"/>
    <sheet name="Emisja transport" sheetId="3" r:id="rId3"/>
    <sheet name="Emisja pozostałe" sheetId="6" r:id="rId4"/>
    <sheet name="Powierzchnia gmin" sheetId="2" r:id="rId5"/>
    <sheet name="Zestawienie zbiorcze" sheetId="1" r:id="rId6"/>
    <sheet name="Rzeźba terenu" sheetId="9" r:id="rId7"/>
    <sheet name="NOx" sheetId="8" r:id="rId8"/>
    <sheet name="Ozon O3" sheetId="7" r:id="rId9"/>
    <sheet name="SO2" sheetId="10" r:id="rId10"/>
    <sheet name="pył PM 10" sheetId="11" r:id="rId11"/>
    <sheet name="pył PM 2,5" sheetId="12" r:id="rId12"/>
    <sheet name="BaP" sheetId="13" r:id="rId13"/>
    <sheet name="Podsumowanie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4" l="1"/>
  <c r="C3" i="14"/>
  <c r="D3" i="14"/>
  <c r="E3" i="14"/>
  <c r="F3" i="14"/>
  <c r="G3" i="14"/>
  <c r="H3" i="14"/>
  <c r="B4" i="14"/>
  <c r="C4" i="14"/>
  <c r="D4" i="14"/>
  <c r="E4" i="14"/>
  <c r="F4" i="14"/>
  <c r="G4" i="14"/>
  <c r="H4" i="14"/>
  <c r="B5" i="14"/>
  <c r="C5" i="14"/>
  <c r="D5" i="14"/>
  <c r="E5" i="14"/>
  <c r="F5" i="14"/>
  <c r="G5" i="14"/>
  <c r="H5" i="14"/>
  <c r="B6" i="14"/>
  <c r="C6" i="14"/>
  <c r="D6" i="14"/>
  <c r="E6" i="14"/>
  <c r="F6" i="14"/>
  <c r="G6" i="14"/>
  <c r="H6" i="14"/>
  <c r="B7" i="14"/>
  <c r="C7" i="14"/>
  <c r="D7" i="14"/>
  <c r="E7" i="14"/>
  <c r="F7" i="14"/>
  <c r="G7" i="14"/>
  <c r="H7" i="14"/>
  <c r="B8" i="14"/>
  <c r="C8" i="14"/>
  <c r="D8" i="14"/>
  <c r="E8" i="14"/>
  <c r="F8" i="14"/>
  <c r="G8" i="14"/>
  <c r="H8" i="14"/>
  <c r="B9" i="14"/>
  <c r="C9" i="14"/>
  <c r="D9" i="14"/>
  <c r="E9" i="14"/>
  <c r="F9" i="14"/>
  <c r="G9" i="14"/>
  <c r="H9" i="14"/>
  <c r="B10" i="14"/>
  <c r="C10" i="14"/>
  <c r="D10" i="14"/>
  <c r="E10" i="14"/>
  <c r="F10" i="14"/>
  <c r="G10" i="14"/>
  <c r="H10" i="14"/>
  <c r="B11" i="14"/>
  <c r="C11" i="14"/>
  <c r="D11" i="14"/>
  <c r="E11" i="14"/>
  <c r="F11" i="14"/>
  <c r="G11" i="14"/>
  <c r="H11" i="14"/>
  <c r="B12" i="14"/>
  <c r="C12" i="14"/>
  <c r="D12" i="14"/>
  <c r="E12" i="14"/>
  <c r="F12" i="14"/>
  <c r="G12" i="14"/>
  <c r="H12" i="14"/>
  <c r="B13" i="14"/>
  <c r="C13" i="14"/>
  <c r="D13" i="14"/>
  <c r="E13" i="14"/>
  <c r="F13" i="14"/>
  <c r="G13" i="14"/>
  <c r="H13" i="14"/>
  <c r="B14" i="14"/>
  <c r="C14" i="14"/>
  <c r="D14" i="14"/>
  <c r="E14" i="14"/>
  <c r="F14" i="14"/>
  <c r="G14" i="14"/>
  <c r="H14" i="14"/>
  <c r="B15" i="14"/>
  <c r="C15" i="14"/>
  <c r="D15" i="14"/>
  <c r="E15" i="14"/>
  <c r="F15" i="14"/>
  <c r="G15" i="14"/>
  <c r="H15" i="14"/>
  <c r="B16" i="14"/>
  <c r="C16" i="14"/>
  <c r="D16" i="14"/>
  <c r="E16" i="14"/>
  <c r="F16" i="14"/>
  <c r="G16" i="14"/>
  <c r="H16" i="14"/>
  <c r="B17" i="14"/>
  <c r="C17" i="14"/>
  <c r="D17" i="14"/>
  <c r="E17" i="14"/>
  <c r="F17" i="14"/>
  <c r="G17" i="14"/>
  <c r="H17" i="14"/>
  <c r="B18" i="14"/>
  <c r="C18" i="14"/>
  <c r="D18" i="14"/>
  <c r="E18" i="14"/>
  <c r="F18" i="14"/>
  <c r="G18" i="14"/>
  <c r="H18" i="14"/>
  <c r="B19" i="14"/>
  <c r="C19" i="14"/>
  <c r="D19" i="14"/>
  <c r="E19" i="14"/>
  <c r="F19" i="14"/>
  <c r="G19" i="14"/>
  <c r="H19" i="14"/>
  <c r="B20" i="14"/>
  <c r="C20" i="14"/>
  <c r="D20" i="14"/>
  <c r="E20" i="14"/>
  <c r="F20" i="14"/>
  <c r="G20" i="14"/>
  <c r="H20" i="14"/>
  <c r="B21" i="14"/>
  <c r="C21" i="14"/>
  <c r="D21" i="14"/>
  <c r="E21" i="14"/>
  <c r="F21" i="14"/>
  <c r="G21" i="14"/>
  <c r="H21" i="14"/>
  <c r="B22" i="14"/>
  <c r="C22" i="14"/>
  <c r="D22" i="14"/>
  <c r="E22" i="14"/>
  <c r="F22" i="14"/>
  <c r="G22" i="14"/>
  <c r="H22" i="14"/>
  <c r="B23" i="14"/>
  <c r="C23" i="14"/>
  <c r="D23" i="14"/>
  <c r="E23" i="14"/>
  <c r="F23" i="14"/>
  <c r="G23" i="14"/>
  <c r="H23" i="14"/>
  <c r="B24" i="14"/>
  <c r="C24" i="14"/>
  <c r="D24" i="14"/>
  <c r="E24" i="14"/>
  <c r="F24" i="14"/>
  <c r="G24" i="14"/>
  <c r="H24" i="14"/>
  <c r="B25" i="14"/>
  <c r="C25" i="14"/>
  <c r="D25" i="14"/>
  <c r="E25" i="14"/>
  <c r="F25" i="14"/>
  <c r="G25" i="14"/>
  <c r="H25" i="14"/>
  <c r="B26" i="14"/>
  <c r="C26" i="14"/>
  <c r="D26" i="14"/>
  <c r="E26" i="14"/>
  <c r="F26" i="14"/>
  <c r="G26" i="14"/>
  <c r="H26" i="14"/>
  <c r="B27" i="14"/>
  <c r="C27" i="14"/>
  <c r="D27" i="14"/>
  <c r="E27" i="14"/>
  <c r="F27" i="14"/>
  <c r="G27" i="14"/>
  <c r="H27" i="14"/>
  <c r="B28" i="14"/>
  <c r="C28" i="14"/>
  <c r="D28" i="14"/>
  <c r="E28" i="14"/>
  <c r="F28" i="14"/>
  <c r="G28" i="14"/>
  <c r="H28" i="14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3" i="13"/>
  <c r="C31" i="13" s="1"/>
  <c r="B34" i="13"/>
  <c r="B33" i="13"/>
  <c r="B32" i="13"/>
  <c r="B31" i="13"/>
  <c r="K28" i="13"/>
  <c r="F28" i="13"/>
  <c r="K27" i="13"/>
  <c r="F27" i="13"/>
  <c r="K26" i="13"/>
  <c r="F26" i="13"/>
  <c r="K25" i="13"/>
  <c r="F25" i="13"/>
  <c r="K24" i="13"/>
  <c r="F24" i="13"/>
  <c r="K23" i="13"/>
  <c r="F23" i="13"/>
  <c r="K22" i="13"/>
  <c r="F22" i="13"/>
  <c r="K21" i="13"/>
  <c r="F21" i="13"/>
  <c r="K20" i="13"/>
  <c r="F20" i="13"/>
  <c r="K19" i="13"/>
  <c r="F19" i="13"/>
  <c r="K18" i="13"/>
  <c r="F18" i="13"/>
  <c r="K17" i="13"/>
  <c r="F17" i="13"/>
  <c r="K16" i="13"/>
  <c r="F16" i="13"/>
  <c r="K15" i="13"/>
  <c r="F15" i="13"/>
  <c r="K14" i="13"/>
  <c r="F14" i="13"/>
  <c r="K13" i="13"/>
  <c r="F13" i="13"/>
  <c r="K12" i="13"/>
  <c r="F12" i="13"/>
  <c r="K11" i="13"/>
  <c r="F11" i="13"/>
  <c r="K10" i="13"/>
  <c r="F10" i="13"/>
  <c r="K9" i="13"/>
  <c r="F9" i="13"/>
  <c r="K8" i="13"/>
  <c r="F8" i="13"/>
  <c r="K7" i="13"/>
  <c r="F7" i="13"/>
  <c r="K6" i="13"/>
  <c r="F6" i="13"/>
  <c r="K5" i="13"/>
  <c r="F5" i="13"/>
  <c r="K4" i="13"/>
  <c r="F4" i="13"/>
  <c r="K3" i="13"/>
  <c r="F3" i="13"/>
  <c r="L2" i="13"/>
  <c r="L34" i="13" s="1"/>
  <c r="M2" i="12"/>
  <c r="M34" i="12" s="1"/>
  <c r="C31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3" i="12"/>
  <c r="B34" i="12"/>
  <c r="B33" i="12"/>
  <c r="B32" i="12"/>
  <c r="B31" i="12"/>
  <c r="L28" i="12"/>
  <c r="F28" i="12"/>
  <c r="L27" i="12"/>
  <c r="M27" i="12" s="1"/>
  <c r="F27" i="12"/>
  <c r="L26" i="12"/>
  <c r="F26" i="12"/>
  <c r="L25" i="12"/>
  <c r="M25" i="12" s="1"/>
  <c r="F25" i="12"/>
  <c r="L24" i="12"/>
  <c r="F24" i="12"/>
  <c r="L23" i="12"/>
  <c r="M23" i="12" s="1"/>
  <c r="F23" i="12"/>
  <c r="L22" i="12"/>
  <c r="F22" i="12"/>
  <c r="L21" i="12"/>
  <c r="M21" i="12" s="1"/>
  <c r="F21" i="12"/>
  <c r="L20" i="12"/>
  <c r="F20" i="12"/>
  <c r="L19" i="12"/>
  <c r="M19" i="12" s="1"/>
  <c r="F19" i="12"/>
  <c r="L18" i="12"/>
  <c r="F18" i="12"/>
  <c r="L17" i="12"/>
  <c r="M17" i="12" s="1"/>
  <c r="F17" i="12"/>
  <c r="L16" i="12"/>
  <c r="F16" i="12"/>
  <c r="L15" i="12"/>
  <c r="F15" i="12"/>
  <c r="M15" i="12" s="1"/>
  <c r="M14" i="12"/>
  <c r="L14" i="12"/>
  <c r="F14" i="12"/>
  <c r="M13" i="12"/>
  <c r="L13" i="12"/>
  <c r="F13" i="12"/>
  <c r="L12" i="12"/>
  <c r="F12" i="12"/>
  <c r="M12" i="12" s="1"/>
  <c r="L11" i="12"/>
  <c r="F11" i="12"/>
  <c r="M11" i="12" s="1"/>
  <c r="M10" i="12"/>
  <c r="L10" i="12"/>
  <c r="F10" i="12"/>
  <c r="M9" i="12"/>
  <c r="L9" i="12"/>
  <c r="F9" i="12"/>
  <c r="L8" i="12"/>
  <c r="F8" i="12"/>
  <c r="M8" i="12" s="1"/>
  <c r="L7" i="12"/>
  <c r="F7" i="12"/>
  <c r="M7" i="12" s="1"/>
  <c r="M6" i="12"/>
  <c r="L6" i="12"/>
  <c r="F6" i="12"/>
  <c r="M5" i="12"/>
  <c r="L5" i="12"/>
  <c r="F5" i="12"/>
  <c r="L4" i="12"/>
  <c r="F4" i="12"/>
  <c r="M4" i="12" s="1"/>
  <c r="M3" i="12"/>
  <c r="L3" i="12"/>
  <c r="F3" i="12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3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3" i="11"/>
  <c r="M2" i="11"/>
  <c r="M34" i="11" s="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3" i="11"/>
  <c r="B34" i="11"/>
  <c r="B33" i="11"/>
  <c r="B32" i="11"/>
  <c r="B31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K31" i="8"/>
  <c r="K32" i="8"/>
  <c r="K33" i="8"/>
  <c r="K34" i="8"/>
  <c r="K31" i="7"/>
  <c r="K32" i="7"/>
  <c r="K33" i="7"/>
  <c r="K34" i="7"/>
  <c r="L33" i="10"/>
  <c r="L34" i="10"/>
  <c r="M34" i="10"/>
  <c r="M35" i="10" s="1"/>
  <c r="B31" i="10"/>
  <c r="B32" i="10"/>
  <c r="B33" i="10"/>
  <c r="B34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3" i="10"/>
  <c r="M10" i="10"/>
  <c r="M14" i="10"/>
  <c r="M22" i="10"/>
  <c r="M23" i="10"/>
  <c r="M8" i="10"/>
  <c r="M16" i="10"/>
  <c r="M24" i="10"/>
  <c r="F4" i="10"/>
  <c r="M4" i="10" s="1"/>
  <c r="F5" i="10"/>
  <c r="M5" i="10" s="1"/>
  <c r="F6" i="10"/>
  <c r="M6" i="10" s="1"/>
  <c r="F7" i="10"/>
  <c r="M7" i="10" s="1"/>
  <c r="F8" i="10"/>
  <c r="F9" i="10"/>
  <c r="M9" i="10" s="1"/>
  <c r="F10" i="10"/>
  <c r="F11" i="10"/>
  <c r="F12" i="10"/>
  <c r="M12" i="10" s="1"/>
  <c r="F13" i="10"/>
  <c r="M13" i="10" s="1"/>
  <c r="F14" i="10"/>
  <c r="F15" i="10"/>
  <c r="M15" i="10" s="1"/>
  <c r="F16" i="10"/>
  <c r="F17" i="10"/>
  <c r="M17" i="10" s="1"/>
  <c r="F18" i="10"/>
  <c r="M18" i="10" s="1"/>
  <c r="F19" i="10"/>
  <c r="F20" i="10"/>
  <c r="M20" i="10" s="1"/>
  <c r="F21" i="10"/>
  <c r="M21" i="10" s="1"/>
  <c r="F22" i="10"/>
  <c r="F23" i="10"/>
  <c r="F24" i="10"/>
  <c r="F25" i="10"/>
  <c r="M25" i="10" s="1"/>
  <c r="F26" i="10"/>
  <c r="M26" i="10" s="1"/>
  <c r="F27" i="10"/>
  <c r="F28" i="10"/>
  <c r="M28" i="10" s="1"/>
  <c r="F3" i="10"/>
  <c r="M2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3" i="10"/>
  <c r="C32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3" i="7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C2" i="2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3" i="7"/>
  <c r="G4" i="7"/>
  <c r="L4" i="7" s="1"/>
  <c r="G5" i="7"/>
  <c r="G6" i="7"/>
  <c r="G7" i="7"/>
  <c r="G8" i="7"/>
  <c r="L8" i="7" s="1"/>
  <c r="G9" i="7"/>
  <c r="G10" i="7"/>
  <c r="G11" i="7"/>
  <c r="G12" i="7"/>
  <c r="L12" i="7" s="1"/>
  <c r="G13" i="7"/>
  <c r="G14" i="7"/>
  <c r="G15" i="7"/>
  <c r="G16" i="7"/>
  <c r="L16" i="7" s="1"/>
  <c r="G17" i="7"/>
  <c r="G18" i="7"/>
  <c r="G19" i="7"/>
  <c r="G20" i="7"/>
  <c r="L20" i="7" s="1"/>
  <c r="G21" i="7"/>
  <c r="G22" i="7"/>
  <c r="G23" i="7"/>
  <c r="G24" i="7"/>
  <c r="L24" i="7" s="1"/>
  <c r="G25" i="7"/>
  <c r="G26" i="7"/>
  <c r="G27" i="7"/>
  <c r="G28" i="7"/>
  <c r="L28" i="7" s="1"/>
  <c r="G3" i="7"/>
  <c r="L33" i="7"/>
  <c r="L2" i="7"/>
  <c r="L34" i="7" s="1"/>
  <c r="L35" i="7" s="1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3" i="7"/>
  <c r="K4" i="8"/>
  <c r="K5" i="8"/>
  <c r="K6" i="8"/>
  <c r="K7" i="8"/>
  <c r="K8" i="8"/>
  <c r="K9" i="8"/>
  <c r="K10" i="8"/>
  <c r="K11" i="8"/>
  <c r="K12" i="8"/>
  <c r="K13" i="8"/>
  <c r="L13" i="8" s="1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3" i="8"/>
  <c r="L3" i="8" s="1"/>
  <c r="L9" i="8"/>
  <c r="L10" i="8"/>
  <c r="L14" i="8"/>
  <c r="L18" i="8"/>
  <c r="L25" i="8"/>
  <c r="L26" i="8"/>
  <c r="L2" i="8"/>
  <c r="L34" i="8" s="1"/>
  <c r="F4" i="8"/>
  <c r="L4" i="8" s="1"/>
  <c r="F5" i="8"/>
  <c r="L5" i="8" s="1"/>
  <c r="F6" i="8"/>
  <c r="L6" i="8" s="1"/>
  <c r="F7" i="8"/>
  <c r="F8" i="8"/>
  <c r="L8" i="8" s="1"/>
  <c r="F9" i="8"/>
  <c r="F10" i="8"/>
  <c r="F11" i="8"/>
  <c r="F12" i="8"/>
  <c r="L12" i="8" s="1"/>
  <c r="F13" i="8"/>
  <c r="F14" i="8"/>
  <c r="F15" i="8"/>
  <c r="F16" i="8"/>
  <c r="L16" i="8" s="1"/>
  <c r="F17" i="8"/>
  <c r="L17" i="8" s="1"/>
  <c r="F18" i="8"/>
  <c r="F19" i="8"/>
  <c r="F20" i="8"/>
  <c r="L20" i="8" s="1"/>
  <c r="F21" i="8"/>
  <c r="L21" i="8" s="1"/>
  <c r="F22" i="8"/>
  <c r="L22" i="8" s="1"/>
  <c r="F23" i="8"/>
  <c r="F24" i="8"/>
  <c r="L24" i="8" s="1"/>
  <c r="F25" i="8"/>
  <c r="F26" i="8"/>
  <c r="F27" i="8"/>
  <c r="F28" i="8"/>
  <c r="L28" i="8" s="1"/>
  <c r="F3" i="8"/>
  <c r="B4" i="1"/>
  <c r="C4" i="1"/>
  <c r="D4" i="1"/>
  <c r="E4" i="1"/>
  <c r="F4" i="1"/>
  <c r="G4" i="1"/>
  <c r="B5" i="1"/>
  <c r="C5" i="1"/>
  <c r="J5" i="1" s="1"/>
  <c r="D5" i="1"/>
  <c r="E5" i="1"/>
  <c r="F5" i="1"/>
  <c r="G5" i="1"/>
  <c r="N5" i="1" s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J9" i="1" s="1"/>
  <c r="D9" i="1"/>
  <c r="E9" i="1"/>
  <c r="F9" i="1"/>
  <c r="G9" i="1"/>
  <c r="B10" i="1"/>
  <c r="C10" i="1"/>
  <c r="D10" i="1"/>
  <c r="E10" i="1"/>
  <c r="L10" i="1" s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J13" i="1" s="1"/>
  <c r="D13" i="1"/>
  <c r="E13" i="1"/>
  <c r="F13" i="1"/>
  <c r="G13" i="1"/>
  <c r="B14" i="1"/>
  <c r="C14" i="1"/>
  <c r="D14" i="1"/>
  <c r="E14" i="1"/>
  <c r="L14" i="1" s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J17" i="1" s="1"/>
  <c r="D17" i="1"/>
  <c r="E17" i="1"/>
  <c r="F17" i="1"/>
  <c r="G17" i="1"/>
  <c r="B18" i="1"/>
  <c r="C18" i="1"/>
  <c r="D18" i="1"/>
  <c r="E18" i="1"/>
  <c r="L18" i="1" s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J21" i="1" s="1"/>
  <c r="D21" i="1"/>
  <c r="E21" i="1"/>
  <c r="F21" i="1"/>
  <c r="G21" i="1"/>
  <c r="N21" i="1" s="1"/>
  <c r="B22" i="1"/>
  <c r="C22" i="1"/>
  <c r="D22" i="1"/>
  <c r="E22" i="1"/>
  <c r="L22" i="1" s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J25" i="1" s="1"/>
  <c r="D25" i="1"/>
  <c r="E25" i="1"/>
  <c r="F25" i="1"/>
  <c r="G25" i="1"/>
  <c r="N25" i="1" s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C3" i="1"/>
  <c r="D3" i="1"/>
  <c r="E3" i="1"/>
  <c r="F3" i="1"/>
  <c r="G3" i="1"/>
  <c r="H4" i="1"/>
  <c r="I4" i="1" s="1"/>
  <c r="H5" i="1"/>
  <c r="H6" i="1"/>
  <c r="H7" i="1"/>
  <c r="H8" i="1"/>
  <c r="K8" i="1" s="1"/>
  <c r="H9" i="1"/>
  <c r="H10" i="1"/>
  <c r="H11" i="1"/>
  <c r="H12" i="1"/>
  <c r="M12" i="1" s="1"/>
  <c r="H13" i="1"/>
  <c r="H14" i="1"/>
  <c r="H15" i="1"/>
  <c r="H16" i="1"/>
  <c r="N16" i="1" s="1"/>
  <c r="H17" i="1"/>
  <c r="H18" i="1"/>
  <c r="H19" i="1"/>
  <c r="H20" i="1"/>
  <c r="M20" i="1" s="1"/>
  <c r="H21" i="1"/>
  <c r="H22" i="1"/>
  <c r="H23" i="1"/>
  <c r="L23" i="1" s="1"/>
  <c r="H24" i="1"/>
  <c r="N24" i="1" s="1"/>
  <c r="H25" i="1"/>
  <c r="H26" i="1"/>
  <c r="H27" i="1"/>
  <c r="H28" i="1"/>
  <c r="J28" i="1" s="1"/>
  <c r="H3" i="1"/>
  <c r="K3" i="1"/>
  <c r="N4" i="1"/>
  <c r="K5" i="1"/>
  <c r="L5" i="1"/>
  <c r="M5" i="1"/>
  <c r="J6" i="1"/>
  <c r="K6" i="1"/>
  <c r="L6" i="1"/>
  <c r="N6" i="1"/>
  <c r="J8" i="1"/>
  <c r="K9" i="1"/>
  <c r="M9" i="1"/>
  <c r="N9" i="1"/>
  <c r="J10" i="1"/>
  <c r="M10" i="1"/>
  <c r="N10" i="1"/>
  <c r="N12" i="1"/>
  <c r="K13" i="1"/>
  <c r="M13" i="1"/>
  <c r="N13" i="1"/>
  <c r="J14" i="1"/>
  <c r="N14" i="1"/>
  <c r="M16" i="1"/>
  <c r="B16" i="8" s="1"/>
  <c r="K17" i="1"/>
  <c r="M17" i="1"/>
  <c r="N17" i="1"/>
  <c r="J18" i="1"/>
  <c r="K18" i="1"/>
  <c r="M18" i="1"/>
  <c r="B18" i="8" s="1"/>
  <c r="N18" i="1"/>
  <c r="K19" i="1"/>
  <c r="L20" i="1"/>
  <c r="K21" i="1"/>
  <c r="L21" i="1"/>
  <c r="M21" i="1"/>
  <c r="J22" i="1"/>
  <c r="K22" i="1"/>
  <c r="M22" i="1"/>
  <c r="B22" i="8" s="1"/>
  <c r="N22" i="1"/>
  <c r="K23" i="1"/>
  <c r="K24" i="1"/>
  <c r="K25" i="1"/>
  <c r="L25" i="1"/>
  <c r="M25" i="1"/>
  <c r="J26" i="1"/>
  <c r="K26" i="1"/>
  <c r="L26" i="1"/>
  <c r="N26" i="1"/>
  <c r="K27" i="1"/>
  <c r="N28" i="1"/>
  <c r="I5" i="1"/>
  <c r="I6" i="1"/>
  <c r="I7" i="1"/>
  <c r="I9" i="1"/>
  <c r="I11" i="1"/>
  <c r="I13" i="1"/>
  <c r="I15" i="1"/>
  <c r="I17" i="1"/>
  <c r="I19" i="1"/>
  <c r="I20" i="1"/>
  <c r="I21" i="1"/>
  <c r="I23" i="1"/>
  <c r="I25" i="1"/>
  <c r="I26" i="1"/>
  <c r="I27" i="1"/>
  <c r="B3" i="1"/>
  <c r="B29" i="1" s="1"/>
  <c r="L3" i="1"/>
  <c r="J3" i="1"/>
  <c r="K4" i="1"/>
  <c r="M6" i="1"/>
  <c r="B6" i="8" s="1"/>
  <c r="K7" i="1"/>
  <c r="M8" i="1"/>
  <c r="B8" i="8" s="1"/>
  <c r="L9" i="1"/>
  <c r="I10" i="1"/>
  <c r="K10" i="1"/>
  <c r="K11" i="1"/>
  <c r="L13" i="1"/>
  <c r="I14" i="1"/>
  <c r="M14" i="1"/>
  <c r="K14" i="1"/>
  <c r="L17" i="1"/>
  <c r="I18" i="1"/>
  <c r="I22" i="1"/>
  <c r="M26" i="1"/>
  <c r="B26" i="8" s="1"/>
  <c r="M28" i="1"/>
  <c r="B28" i="8" s="1"/>
  <c r="C2" i="3"/>
  <c r="D2" i="3"/>
  <c r="E2" i="3"/>
  <c r="F2" i="3"/>
  <c r="G2" i="3"/>
  <c r="B2" i="3"/>
  <c r="C2" i="4"/>
  <c r="D2" i="4"/>
  <c r="E2" i="4"/>
  <c r="F2" i="4"/>
  <c r="G2" i="4"/>
  <c r="B2" i="4"/>
  <c r="C2" i="6"/>
  <c r="D2" i="6"/>
  <c r="E2" i="6"/>
  <c r="F2" i="6"/>
  <c r="G2" i="6"/>
  <c r="B2" i="6"/>
  <c r="C2" i="5"/>
  <c r="D2" i="5"/>
  <c r="E2" i="5"/>
  <c r="F2" i="5"/>
  <c r="G2" i="5"/>
  <c r="B2" i="5"/>
  <c r="M12" i="14" l="1"/>
  <c r="O12" i="14" s="1"/>
  <c r="M10" i="14"/>
  <c r="O10" i="14" s="1"/>
  <c r="M13" i="14"/>
  <c r="O13" i="14" s="1"/>
  <c r="L35" i="13"/>
  <c r="K34" i="13" s="1"/>
  <c r="L33" i="13"/>
  <c r="K32" i="13" s="1"/>
  <c r="K33" i="13"/>
  <c r="L32" i="13"/>
  <c r="K31" i="13" s="1"/>
  <c r="M16" i="12"/>
  <c r="M18" i="12"/>
  <c r="M20" i="12"/>
  <c r="M22" i="12"/>
  <c r="M24" i="12"/>
  <c r="M26" i="12"/>
  <c r="M28" i="12"/>
  <c r="M35" i="12"/>
  <c r="L34" i="12" s="1"/>
  <c r="M33" i="12"/>
  <c r="L32" i="12" s="1"/>
  <c r="M32" i="12"/>
  <c r="L31" i="12" s="1"/>
  <c r="L33" i="12"/>
  <c r="M35" i="11"/>
  <c r="L34" i="11" s="1"/>
  <c r="M33" i="11"/>
  <c r="L32" i="11" s="1"/>
  <c r="L33" i="11"/>
  <c r="M32" i="11"/>
  <c r="L31" i="11" s="1"/>
  <c r="M32" i="10"/>
  <c r="L31" i="10" s="1"/>
  <c r="M27" i="10"/>
  <c r="M19" i="10"/>
  <c r="M11" i="10"/>
  <c r="M3" i="10"/>
  <c r="M33" i="10"/>
  <c r="L32" i="10" s="1"/>
  <c r="L32" i="7"/>
  <c r="L3" i="7"/>
  <c r="L25" i="7"/>
  <c r="L21" i="7"/>
  <c r="L17" i="7"/>
  <c r="L13" i="7"/>
  <c r="L9" i="7"/>
  <c r="L5" i="7"/>
  <c r="L27" i="7"/>
  <c r="L23" i="7"/>
  <c r="L19" i="7"/>
  <c r="L15" i="7"/>
  <c r="L11" i="7"/>
  <c r="L7" i="7"/>
  <c r="L26" i="7"/>
  <c r="L22" i="7"/>
  <c r="L18" i="7"/>
  <c r="L14" i="7"/>
  <c r="L10" i="7"/>
  <c r="L6" i="7"/>
  <c r="B20" i="8"/>
  <c r="B12" i="8"/>
  <c r="I8" i="1"/>
  <c r="M4" i="1"/>
  <c r="I28" i="1"/>
  <c r="I24" i="1"/>
  <c r="I12" i="1"/>
  <c r="K28" i="1"/>
  <c r="J24" i="1"/>
  <c r="K20" i="1"/>
  <c r="K16" i="1"/>
  <c r="K12" i="1"/>
  <c r="N8" i="1"/>
  <c r="J4" i="1"/>
  <c r="L28" i="1"/>
  <c r="M24" i="1"/>
  <c r="I16" i="1"/>
  <c r="N20" i="1"/>
  <c r="J20" i="1"/>
  <c r="J16" i="1"/>
  <c r="J12" i="1"/>
  <c r="L8" i="1"/>
  <c r="M3" i="1"/>
  <c r="B14" i="8"/>
  <c r="B10" i="8"/>
  <c r="L24" i="1"/>
  <c r="L16" i="1"/>
  <c r="L12" i="1"/>
  <c r="H29" i="1"/>
  <c r="B25" i="8"/>
  <c r="B21" i="8"/>
  <c r="B17" i="8"/>
  <c r="B13" i="8"/>
  <c r="B9" i="8"/>
  <c r="B5" i="8"/>
  <c r="L27" i="8"/>
  <c r="L23" i="8"/>
  <c r="L19" i="8"/>
  <c r="L15" i="8"/>
  <c r="L11" i="8"/>
  <c r="L7" i="8"/>
  <c r="J27" i="1"/>
  <c r="N19" i="1"/>
  <c r="N15" i="1"/>
  <c r="J11" i="1"/>
  <c r="J7" i="1"/>
  <c r="K15" i="1"/>
  <c r="J23" i="1"/>
  <c r="N27" i="1"/>
  <c r="N23" i="1"/>
  <c r="J19" i="1"/>
  <c r="J15" i="1"/>
  <c r="N11" i="1"/>
  <c r="N7" i="1"/>
  <c r="M27" i="1"/>
  <c r="M23" i="1"/>
  <c r="M19" i="1"/>
  <c r="M15" i="1"/>
  <c r="M11" i="1"/>
  <c r="M7" i="1"/>
  <c r="L27" i="1"/>
  <c r="L19" i="1"/>
  <c r="L15" i="1"/>
  <c r="L11" i="1"/>
  <c r="L7" i="1"/>
  <c r="I3" i="1"/>
  <c r="G29" i="1"/>
  <c r="C29" i="1"/>
  <c r="E29" i="1"/>
  <c r="D29" i="1"/>
  <c r="N3" i="1"/>
  <c r="F29" i="1"/>
  <c r="L4" i="1"/>
  <c r="M11" i="14" l="1"/>
  <c r="O11" i="14" s="1"/>
  <c r="B15" i="8"/>
  <c r="B7" i="8"/>
  <c r="B23" i="8"/>
  <c r="B3" i="8"/>
  <c r="B19" i="8"/>
  <c r="B24" i="8"/>
  <c r="B4" i="8"/>
  <c r="B11" i="8"/>
  <c r="B27" i="8"/>
</calcChain>
</file>

<file path=xl/sharedStrings.xml><?xml version="1.0" encoding="utf-8"?>
<sst xmlns="http://schemas.openxmlformats.org/spreadsheetml/2006/main" count="790" uniqueCount="101">
  <si>
    <t>Wskaźnik emisji, kg/km2/rok</t>
  </si>
  <si>
    <t>Gmina</t>
  </si>
  <si>
    <t>NMLZO_kg</t>
  </si>
  <si>
    <t>PM10_kg</t>
  </si>
  <si>
    <t>PM2_5_kg</t>
  </si>
  <si>
    <t>BaP_kg</t>
  </si>
  <si>
    <t>NOx_kg</t>
  </si>
  <si>
    <t>SOx_kg</t>
  </si>
  <si>
    <t>Powierzchnia, km2</t>
  </si>
  <si>
    <t>Bolków</t>
  </si>
  <si>
    <t>Gryfów Śląski</t>
  </si>
  <si>
    <t>Janowice Wielkie</t>
  </si>
  <si>
    <t>Jeżów Sudecki</t>
  </si>
  <si>
    <t>Karpacz</t>
  </si>
  <si>
    <t>Kowary</t>
  </si>
  <si>
    <t>Leśna</t>
  </si>
  <si>
    <t>Lubomierz</t>
  </si>
  <si>
    <t>Lwówek Śląski</t>
  </si>
  <si>
    <t>m. Jelenia Góra</t>
  </si>
  <si>
    <t>m. Złotoryja</t>
  </si>
  <si>
    <t>Marciszów</t>
  </si>
  <si>
    <t>Mirsk</t>
  </si>
  <si>
    <t>Mysłakowice</t>
  </si>
  <si>
    <t>Olszyna</t>
  </si>
  <si>
    <t>Piechowice</t>
  </si>
  <si>
    <t>Pielgrzymka</t>
  </si>
  <si>
    <t>Podgórzyn</t>
  </si>
  <si>
    <t>Stara Kamienica</t>
  </si>
  <si>
    <t>Szklarska Poręba</t>
  </si>
  <si>
    <t>Świeradów-Zdrój</t>
  </si>
  <si>
    <t>Świerzawa</t>
  </si>
  <si>
    <t>Wleń</t>
  </si>
  <si>
    <t>Wojcieszów</t>
  </si>
  <si>
    <t>Zagrodno</t>
  </si>
  <si>
    <t>Złotoryja</t>
  </si>
  <si>
    <t>SUMA</t>
  </si>
  <si>
    <t>LP</t>
  </si>
  <si>
    <t>NAZWA_GM</t>
  </si>
  <si>
    <t xml:space="preserve">Położenie </t>
  </si>
  <si>
    <t>Stopień otoczenia gminy przewyższeniami</t>
  </si>
  <si>
    <t>wartość</t>
  </si>
  <si>
    <t>spąg</t>
  </si>
  <si>
    <t>4 kierunki</t>
  </si>
  <si>
    <t>zbocze</t>
  </si>
  <si>
    <t>3 kierunki</t>
  </si>
  <si>
    <t>rozproszony</t>
  </si>
  <si>
    <t>2 kierunki</t>
  </si>
  <si>
    <t>równina</t>
  </si>
  <si>
    <t>1 kierunek</t>
  </si>
  <si>
    <t>Średnia B i C</t>
  </si>
  <si>
    <t>NOx, kg/km2/rok</t>
  </si>
  <si>
    <t>Ocena</t>
  </si>
  <si>
    <t>Insolacja</t>
  </si>
  <si>
    <t>Stagnacja powietrza</t>
  </si>
  <si>
    <t>Wilgotność</t>
  </si>
  <si>
    <t>Koncentracja wysokiej zabudowy</t>
  </si>
  <si>
    <t>Rzeźba terenu</t>
  </si>
  <si>
    <t>Ocena narażenia</t>
  </si>
  <si>
    <t>Klasyfikacja</t>
  </si>
  <si>
    <t>Istotność</t>
  </si>
  <si>
    <t>Emisja NOx</t>
  </si>
  <si>
    <t>bardzo wysokie narażenie</t>
  </si>
  <si>
    <t>wysokie nrażenie</t>
  </si>
  <si>
    <t>średnie narażenie</t>
  </si>
  <si>
    <t>małe narażenie</t>
  </si>
  <si>
    <t>brak narażenia</t>
  </si>
  <si>
    <t>klas.</t>
  </si>
  <si>
    <t>opis</t>
  </si>
  <si>
    <t>min</t>
  </si>
  <si>
    <t>max</t>
  </si>
  <si>
    <t>NMLZO, kg/km2/rok</t>
  </si>
  <si>
    <t>Emisja NMLZO</t>
  </si>
  <si>
    <r>
      <t>Emisja NO</t>
    </r>
    <r>
      <rPr>
        <b/>
        <vertAlign val="subscript"/>
        <sz val="11"/>
        <color theme="1"/>
        <rFont val="Calibri"/>
        <family val="2"/>
        <charset val="238"/>
      </rPr>
      <t>x</t>
    </r>
  </si>
  <si>
    <t>SO2, kg/km2/rok</t>
  </si>
  <si>
    <t>ocena</t>
  </si>
  <si>
    <t>Emisja SO2</t>
  </si>
  <si>
    <t>Średnia temperatura</t>
  </si>
  <si>
    <t>Liczba dni bardzo chłodnych</t>
  </si>
  <si>
    <t>PM 10, kg/km2/rok</t>
  </si>
  <si>
    <t>Emisja pyłu</t>
  </si>
  <si>
    <t>PM 2.5, kg/km2/rok</t>
  </si>
  <si>
    <t>BaP, kg/km2/rok</t>
  </si>
  <si>
    <t>Emisja BaP</t>
  </si>
  <si>
    <t>O3</t>
  </si>
  <si>
    <t>PM 10</t>
  </si>
  <si>
    <t>PM 2,5</t>
  </si>
  <si>
    <t>BaP</t>
  </si>
  <si>
    <t>SO2</t>
  </si>
  <si>
    <t>Ocena ogólna</t>
  </si>
  <si>
    <t>powiat</t>
  </si>
  <si>
    <t xml:space="preserve"> -</t>
  </si>
  <si>
    <t>lwówecki</t>
  </si>
  <si>
    <t>wysokie narażenie</t>
  </si>
  <si>
    <t>karkonoski</t>
  </si>
  <si>
    <t>Powiat</t>
  </si>
  <si>
    <t>Liczba gmin</t>
  </si>
  <si>
    <t>Średnia ocena ogólna</t>
  </si>
  <si>
    <t>Jelenia Góra</t>
  </si>
  <si>
    <t>złotoryjski</t>
  </si>
  <si>
    <t>NOx</t>
  </si>
  <si>
    <t>Suma ocen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</si>
</sst>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2" borderId="1" xfId="0" applyFont="1" applyFill="1" applyBorder="1" applyAlignment="1">
      <alignment horizontal="justify" vertical="center" wrapText="1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164" fontId="0" fillId="8" borderId="1" xfId="0" applyNumberFormat="1" applyFill="1" applyBorder="1" applyAlignment="1">
      <alignment horizontal="center" vertical="center"/>
    </xf>
    <xf numFmtId="165" fontId="0" fillId="8" borderId="1" xfId="0" applyNumberForma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 wrapText="1"/>
    </xf>
    <xf numFmtId="2" fontId="0" fillId="6" borderId="1" xfId="0" applyNumberForma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164" fontId="3" fillId="0" borderId="1" xfId="0" applyNumberFormat="1" applyFont="1" applyBorder="1" applyAlignment="1">
      <alignment horizontal="center" vertical="center" wrapText="1"/>
    </xf>
    <xf numFmtId="0" fontId="0" fillId="6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7" borderId="1" xfId="0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48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8133-98F4-4FA8-9E63-A3807F363B5E}">
  <dimension ref="A1:G28"/>
  <sheetViews>
    <sheetView workbookViewId="0">
      <selection activeCell="E14" sqref="E14"/>
    </sheetView>
  </sheetViews>
  <sheetFormatPr defaultRowHeight="15" x14ac:dyDescent="0.25"/>
  <cols>
    <col min="1" max="1" width="13.7109375" customWidth="1"/>
    <col min="2" max="4" width="10.5703125" bestFit="1" customWidth="1"/>
    <col min="5" max="5" width="9.5703125" bestFit="1" customWidth="1"/>
    <col min="6" max="7" width="11.5703125" bestFit="1" customWidth="1"/>
  </cols>
  <sheetData>
    <row r="1" spans="1:7" x14ac:dyDescent="0.25">
      <c r="A1" s="18" t="s">
        <v>1</v>
      </c>
      <c r="B1" s="18" t="s">
        <v>2</v>
      </c>
      <c r="C1" s="18" t="s">
        <v>3</v>
      </c>
      <c r="D1" s="18" t="s">
        <v>4</v>
      </c>
      <c r="E1" s="18" t="s">
        <v>5</v>
      </c>
      <c r="F1" s="18" t="s">
        <v>6</v>
      </c>
      <c r="G1" s="18" t="s">
        <v>7</v>
      </c>
    </row>
    <row r="2" spans="1:7" x14ac:dyDescent="0.25">
      <c r="A2" s="27" t="s">
        <v>35</v>
      </c>
      <c r="B2" s="32">
        <f>SUM(B3:B28)</f>
        <v>97672.691160000002</v>
      </c>
      <c r="C2" s="32">
        <f t="shared" ref="C2:G2" si="0">SUM(C3:C28)</f>
        <v>87950.13927267371</v>
      </c>
      <c r="D2" s="32">
        <f t="shared" si="0"/>
        <v>58687.550929604484</v>
      </c>
      <c r="E2" s="29">
        <f t="shared" si="0"/>
        <v>9.0552600000000023</v>
      </c>
      <c r="F2" s="32">
        <f t="shared" si="0"/>
        <v>228464.12657000005</v>
      </c>
      <c r="G2" s="32">
        <f t="shared" si="0"/>
        <v>210251.63274</v>
      </c>
    </row>
    <row r="3" spans="1:7" x14ac:dyDescent="0.25">
      <c r="A3" s="21" t="s">
        <v>9</v>
      </c>
      <c r="B3" s="20">
        <v>484.91634999999997</v>
      </c>
      <c r="C3" s="20">
        <v>633.72724000000005</v>
      </c>
      <c r="D3" s="20">
        <v>480.61394000000001</v>
      </c>
      <c r="E3" s="26">
        <v>0.16839999999999999</v>
      </c>
      <c r="F3" s="20">
        <v>2598.12563</v>
      </c>
      <c r="G3" s="20">
        <v>3942.6417200000001</v>
      </c>
    </row>
    <row r="4" spans="1:7" x14ac:dyDescent="0.25">
      <c r="A4" s="21" t="s">
        <v>10</v>
      </c>
      <c r="B4" s="20">
        <v>1862.5333399999995</v>
      </c>
      <c r="C4" s="20">
        <v>959.91894999999988</v>
      </c>
      <c r="D4" s="20">
        <v>869.25841000000014</v>
      </c>
      <c r="E4" s="26">
        <v>0.61660999999999988</v>
      </c>
      <c r="F4" s="20">
        <v>1868.53009</v>
      </c>
      <c r="G4" s="20">
        <v>2594.5239999999994</v>
      </c>
    </row>
    <row r="5" spans="1:7" x14ac:dyDescent="0.25">
      <c r="A5" s="21" t="s">
        <v>11</v>
      </c>
      <c r="B5" s="20">
        <v>1820.50468</v>
      </c>
      <c r="C5" s="20">
        <v>1281.66967</v>
      </c>
      <c r="D5" s="20">
        <v>1232.9904800000002</v>
      </c>
      <c r="E5" s="26">
        <v>0.74841000000000002</v>
      </c>
      <c r="F5" s="20">
        <v>1912.1466100000002</v>
      </c>
      <c r="G5" s="20">
        <v>1827.5678200000002</v>
      </c>
    </row>
    <row r="6" spans="1:7" x14ac:dyDescent="0.25">
      <c r="A6" s="21" t="s">
        <v>12</v>
      </c>
      <c r="B6" s="20">
        <v>645.90434000000005</v>
      </c>
      <c r="C6" s="20">
        <v>262.78928999999999</v>
      </c>
      <c r="D6" s="20">
        <v>144.50270999999998</v>
      </c>
      <c r="E6" s="26">
        <v>2.0299999999999999E-2</v>
      </c>
      <c r="F6" s="20">
        <v>157.73561000000001</v>
      </c>
      <c r="G6" s="20">
        <v>36.679699999999997</v>
      </c>
    </row>
    <row r="7" spans="1:7" x14ac:dyDescent="0.25">
      <c r="A7" s="21" t="s">
        <v>13</v>
      </c>
      <c r="B7" s="20">
        <v>232.71006</v>
      </c>
      <c r="C7" s="20">
        <v>16.41311</v>
      </c>
      <c r="D7" s="20">
        <v>14.942799999999998</v>
      </c>
      <c r="E7" s="26">
        <v>0</v>
      </c>
      <c r="F7" s="20">
        <v>892.53253999999981</v>
      </c>
      <c r="G7" s="20">
        <v>53.519189999999988</v>
      </c>
    </row>
    <row r="8" spans="1:7" x14ac:dyDescent="0.25">
      <c r="A8" s="21" t="s">
        <v>14</v>
      </c>
      <c r="B8" s="20">
        <v>9057.0930200000003</v>
      </c>
      <c r="C8" s="20">
        <v>104.63914000000001</v>
      </c>
      <c r="D8" s="20">
        <v>81.091059999999999</v>
      </c>
      <c r="E8" s="26">
        <v>2.1759999999999998E-2</v>
      </c>
      <c r="F8" s="20">
        <v>3977.4604799999997</v>
      </c>
      <c r="G8" s="20">
        <v>97.283280000000005</v>
      </c>
    </row>
    <row r="9" spans="1:7" x14ac:dyDescent="0.25">
      <c r="A9" s="21" t="s">
        <v>15</v>
      </c>
      <c r="B9" s="20">
        <v>417.32067000000006</v>
      </c>
      <c r="C9" s="20">
        <v>2480.1893299999992</v>
      </c>
      <c r="D9" s="20">
        <v>1441.4869200000001</v>
      </c>
      <c r="E9" s="26">
        <v>0.30962000000000001</v>
      </c>
      <c r="F9" s="20">
        <v>1383.3222499999999</v>
      </c>
      <c r="G9" s="20">
        <v>1709.8179699999998</v>
      </c>
    </row>
    <row r="10" spans="1:7" x14ac:dyDescent="0.25">
      <c r="A10" s="21" t="s">
        <v>16</v>
      </c>
      <c r="B10" s="20">
        <v>215.16303999999997</v>
      </c>
      <c r="C10" s="20">
        <v>409.19920000000008</v>
      </c>
      <c r="D10" s="20">
        <v>292.12895999999995</v>
      </c>
      <c r="E10" s="26">
        <v>0.10650999999999999</v>
      </c>
      <c r="F10" s="20">
        <v>512.96651999999995</v>
      </c>
      <c r="G10" s="20">
        <v>380.85281999999995</v>
      </c>
    </row>
    <row r="11" spans="1:7" x14ac:dyDescent="0.25">
      <c r="A11" s="21" t="s">
        <v>17</v>
      </c>
      <c r="B11" s="20">
        <v>3412.7482599999994</v>
      </c>
      <c r="C11" s="20">
        <v>16872.070629999998</v>
      </c>
      <c r="D11" s="20">
        <v>9933.2544800000014</v>
      </c>
      <c r="E11" s="26">
        <v>1.3801499999999998</v>
      </c>
      <c r="F11" s="20">
        <v>10877.03923</v>
      </c>
      <c r="G11" s="20">
        <v>18157.643950000001</v>
      </c>
    </row>
    <row r="12" spans="1:7" x14ac:dyDescent="0.25">
      <c r="A12" s="21" t="s">
        <v>18</v>
      </c>
      <c r="B12" s="20">
        <v>30073.942930000001</v>
      </c>
      <c r="C12" s="20">
        <v>20445.13612000001</v>
      </c>
      <c r="D12" s="20">
        <v>13359.398689999998</v>
      </c>
      <c r="E12" s="26">
        <v>1.2070999999999998</v>
      </c>
      <c r="F12" s="20">
        <v>111688.62119000002</v>
      </c>
      <c r="G12" s="20">
        <v>62537.09095999998</v>
      </c>
    </row>
    <row r="13" spans="1:7" x14ac:dyDescent="0.25">
      <c r="A13" s="21" t="s">
        <v>19</v>
      </c>
      <c r="B13" s="20">
        <v>8243.1129099999998</v>
      </c>
      <c r="C13" s="20">
        <v>7874.9835338982011</v>
      </c>
      <c r="D13" s="20">
        <v>6170.8130703391007</v>
      </c>
      <c r="E13" s="26">
        <v>0.13267999999999999</v>
      </c>
      <c r="F13" s="20">
        <v>13914.366869999998</v>
      </c>
      <c r="G13" s="20">
        <v>18165.901320000001</v>
      </c>
    </row>
    <row r="14" spans="1:7" x14ac:dyDescent="0.25">
      <c r="A14" s="21" t="s">
        <v>20</v>
      </c>
      <c r="B14" s="20">
        <v>918.72702999999979</v>
      </c>
      <c r="C14" s="20">
        <v>1245.2074599999994</v>
      </c>
      <c r="D14" s="20">
        <v>1051.3976299999999</v>
      </c>
      <c r="E14" s="26">
        <v>0.61684000000000005</v>
      </c>
      <c r="F14" s="20">
        <v>2817.8532899999996</v>
      </c>
      <c r="G14" s="20">
        <v>3091.4888599999999</v>
      </c>
    </row>
    <row r="15" spans="1:7" x14ac:dyDescent="0.25">
      <c r="A15" s="21" t="s">
        <v>21</v>
      </c>
      <c r="B15" s="20">
        <v>907.27238999999997</v>
      </c>
      <c r="C15" s="20">
        <v>977.70713000000001</v>
      </c>
      <c r="D15" s="20">
        <v>917.21915000000013</v>
      </c>
      <c r="E15" s="26">
        <v>0.66985000000000006</v>
      </c>
      <c r="F15" s="20">
        <v>2352.0687300000004</v>
      </c>
      <c r="G15" s="20">
        <v>3030.6142500000005</v>
      </c>
    </row>
    <row r="16" spans="1:7" x14ac:dyDescent="0.25">
      <c r="A16" s="21" t="s">
        <v>22</v>
      </c>
      <c r="B16" s="20">
        <v>934.85563999999999</v>
      </c>
      <c r="C16" s="20">
        <v>1085.4370499999995</v>
      </c>
      <c r="D16" s="20">
        <v>973.70718000000022</v>
      </c>
      <c r="E16" s="26">
        <v>0.19847000000000001</v>
      </c>
      <c r="F16" s="20">
        <v>3507.5728199999994</v>
      </c>
      <c r="G16" s="20">
        <v>898.67595000000006</v>
      </c>
    </row>
    <row r="17" spans="1:7" x14ac:dyDescent="0.25">
      <c r="A17" s="21" t="s">
        <v>23</v>
      </c>
      <c r="B17" s="20">
        <v>29960.275040000004</v>
      </c>
      <c r="C17" s="20">
        <v>1712.1460300000003</v>
      </c>
      <c r="D17" s="20">
        <v>1302.4747899999998</v>
      </c>
      <c r="E17" s="26">
        <v>0.53078999999999998</v>
      </c>
      <c r="F17" s="20">
        <v>1037.19679</v>
      </c>
      <c r="G17" s="20">
        <v>841.05946000000006</v>
      </c>
    </row>
    <row r="18" spans="1:7" x14ac:dyDescent="0.25">
      <c r="A18" s="21" t="s">
        <v>24</v>
      </c>
      <c r="B18" s="20">
        <v>138.63912999999999</v>
      </c>
      <c r="C18" s="20">
        <v>2103.0726299999997</v>
      </c>
      <c r="D18" s="20">
        <v>1358.8098499999999</v>
      </c>
      <c r="E18" s="26">
        <v>0.18028999999999998</v>
      </c>
      <c r="F18" s="20">
        <v>46005.817790000001</v>
      </c>
      <c r="G18" s="20">
        <v>78671.394570000004</v>
      </c>
    </row>
    <row r="19" spans="1:7" x14ac:dyDescent="0.25">
      <c r="A19" s="21" t="s">
        <v>25</v>
      </c>
      <c r="B19" s="20">
        <v>220.67140000000001</v>
      </c>
      <c r="C19" s="20">
        <v>304.91557999999998</v>
      </c>
      <c r="D19" s="20">
        <v>269.60122000000001</v>
      </c>
      <c r="E19" s="26">
        <v>0.17379</v>
      </c>
      <c r="F19" s="20">
        <v>783.80362000000002</v>
      </c>
      <c r="G19" s="20">
        <v>864.42946000000006</v>
      </c>
    </row>
    <row r="20" spans="1:7" x14ac:dyDescent="0.25">
      <c r="A20" s="21" t="s">
        <v>26</v>
      </c>
      <c r="B20" s="20">
        <v>1187.8255999999997</v>
      </c>
      <c r="C20" s="20">
        <v>1450.1042299999995</v>
      </c>
      <c r="D20" s="20">
        <v>1197.6675499999999</v>
      </c>
      <c r="E20" s="26">
        <v>0.21398999999999996</v>
      </c>
      <c r="F20" s="20">
        <v>3382.8865300000007</v>
      </c>
      <c r="G20" s="20">
        <v>536.84591</v>
      </c>
    </row>
    <row r="21" spans="1:7" x14ac:dyDescent="0.25">
      <c r="A21" s="21" t="s">
        <v>27</v>
      </c>
      <c r="B21" s="20">
        <v>1434.0212400000003</v>
      </c>
      <c r="C21" s="20">
        <v>594.94894999999997</v>
      </c>
      <c r="D21" s="20">
        <v>336.90899999999999</v>
      </c>
      <c r="E21" s="26">
        <v>3.1129999999999998E-2</v>
      </c>
      <c r="F21" s="20">
        <v>812.73381000000006</v>
      </c>
      <c r="G21" s="20">
        <v>174.68765999999999</v>
      </c>
    </row>
    <row r="22" spans="1:7" x14ac:dyDescent="0.25">
      <c r="A22" s="21" t="s">
        <v>28</v>
      </c>
      <c r="B22" s="20">
        <v>508.59837999999996</v>
      </c>
      <c r="C22" s="20">
        <v>260.02040999999997</v>
      </c>
      <c r="D22" s="20">
        <v>247.71159000000006</v>
      </c>
      <c r="E22" s="26">
        <v>6.4250000000000002E-2</v>
      </c>
      <c r="F22" s="20">
        <v>1931.81611</v>
      </c>
      <c r="G22" s="20">
        <v>279.60406999999998</v>
      </c>
    </row>
    <row r="23" spans="1:7" x14ac:dyDescent="0.25">
      <c r="A23" s="21" t="s">
        <v>29</v>
      </c>
      <c r="B23" s="20">
        <v>817.89963</v>
      </c>
      <c r="C23" s="20">
        <v>1565.2405999999996</v>
      </c>
      <c r="D23" s="20">
        <v>1442.3303599999997</v>
      </c>
      <c r="E23" s="26">
        <v>0.77250000000000008</v>
      </c>
      <c r="F23" s="20">
        <v>1384.0047399999999</v>
      </c>
      <c r="G23" s="20">
        <v>1792.3078499999997</v>
      </c>
    </row>
    <row r="24" spans="1:7" x14ac:dyDescent="0.25">
      <c r="A24" s="21" t="s">
        <v>30</v>
      </c>
      <c r="B24" s="20">
        <v>489.30250999999998</v>
      </c>
      <c r="C24" s="20">
        <v>9875.1250599999985</v>
      </c>
      <c r="D24" s="20">
        <v>5375.10592</v>
      </c>
      <c r="E24" s="26">
        <v>0.20983999999999997</v>
      </c>
      <c r="F24" s="20">
        <v>4635.5031199999994</v>
      </c>
      <c r="G24" s="20">
        <v>4356.7715600000001</v>
      </c>
    </row>
    <row r="25" spans="1:7" x14ac:dyDescent="0.25">
      <c r="A25" s="21" t="s">
        <v>31</v>
      </c>
      <c r="B25" s="20">
        <v>58.339210000000001</v>
      </c>
      <c r="C25" s="20">
        <v>276.06405999999998</v>
      </c>
      <c r="D25" s="20">
        <v>166.77314999999999</v>
      </c>
      <c r="E25" s="26">
        <v>1.298E-2</v>
      </c>
      <c r="F25" s="20">
        <v>725.47063000000003</v>
      </c>
      <c r="G25" s="20">
        <v>263.46568000000002</v>
      </c>
    </row>
    <row r="26" spans="1:7" x14ac:dyDescent="0.25">
      <c r="A26" s="21" t="s">
        <v>32</v>
      </c>
      <c r="B26" s="20">
        <v>693.42687999999998</v>
      </c>
      <c r="C26" s="20">
        <v>1522.9456700000001</v>
      </c>
      <c r="D26" s="20">
        <v>1108.6948800000002</v>
      </c>
      <c r="E26" s="26">
        <v>0.52302000000000004</v>
      </c>
      <c r="F26" s="20">
        <v>1594.0557899999997</v>
      </c>
      <c r="G26" s="20">
        <v>2356.89138</v>
      </c>
    </row>
    <row r="27" spans="1:7" x14ac:dyDescent="0.25">
      <c r="A27" s="21" t="s">
        <v>33</v>
      </c>
      <c r="B27" s="20">
        <v>228.19798999999998</v>
      </c>
      <c r="C27" s="20">
        <v>137.82626000000002</v>
      </c>
      <c r="D27" s="20">
        <v>125.57225000000001</v>
      </c>
      <c r="E27" s="26">
        <v>5.2880000000000003E-2</v>
      </c>
      <c r="F27" s="20">
        <v>1275.33764</v>
      </c>
      <c r="G27" s="20">
        <v>515.21452000000011</v>
      </c>
    </row>
    <row r="28" spans="1:7" x14ac:dyDescent="0.25">
      <c r="A28" s="21" t="s">
        <v>34</v>
      </c>
      <c r="B28" s="20">
        <v>2708.6894900000002</v>
      </c>
      <c r="C28" s="20">
        <v>13498.6419387755</v>
      </c>
      <c r="D28" s="20">
        <v>8793.0948892653996</v>
      </c>
      <c r="E28" s="26">
        <v>9.3100000000000002E-2</v>
      </c>
      <c r="F28" s="20">
        <v>6435.1581400000014</v>
      </c>
      <c r="G28" s="20">
        <v>3074.6588300000003</v>
      </c>
    </row>
  </sheetData>
  <sortState xmlns:xlrd2="http://schemas.microsoft.com/office/spreadsheetml/2017/richdata2" ref="A3:G28">
    <sortCondition ref="A3:A2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853F-CE97-4602-B0D9-74F0E95B27A4}">
  <dimension ref="A1:N35"/>
  <sheetViews>
    <sheetView workbookViewId="0">
      <selection sqref="A1:N35"/>
    </sheetView>
  </sheetViews>
  <sheetFormatPr defaultRowHeight="14.25" customHeight="1" x14ac:dyDescent="0.25"/>
  <cols>
    <col min="1" max="1" width="18.42578125" customWidth="1"/>
    <col min="2" max="2" width="16.140625" customWidth="1"/>
    <col min="5" max="5" width="15.28515625" customWidth="1"/>
    <col min="7" max="7" width="12.5703125" customWidth="1"/>
    <col min="8" max="8" width="16" customWidth="1"/>
    <col min="9" max="9" width="11" customWidth="1"/>
    <col min="10" max="10" width="11.42578125" customWidth="1"/>
    <col min="11" max="11" width="22.140625" customWidth="1"/>
    <col min="12" max="12" width="8.28515625" customWidth="1"/>
    <col min="13" max="13" width="10.85546875" customWidth="1"/>
    <col min="14" max="14" width="11.42578125" customWidth="1"/>
  </cols>
  <sheetData>
    <row r="1" spans="1:14" ht="29.25" customHeight="1" x14ac:dyDescent="0.25">
      <c r="E1" s="5" t="s">
        <v>1</v>
      </c>
      <c r="F1" s="5" t="s">
        <v>75</v>
      </c>
      <c r="G1" s="5" t="s">
        <v>76</v>
      </c>
      <c r="H1" s="5" t="s">
        <v>77</v>
      </c>
      <c r="I1" s="5" t="s">
        <v>53</v>
      </c>
      <c r="J1" s="5" t="s">
        <v>54</v>
      </c>
      <c r="K1" s="5" t="s">
        <v>55</v>
      </c>
      <c r="L1" s="5" t="s">
        <v>56</v>
      </c>
      <c r="M1" s="5" t="s">
        <v>57</v>
      </c>
      <c r="N1" s="5" t="s">
        <v>58</v>
      </c>
    </row>
    <row r="2" spans="1:14" ht="14.25" customHeight="1" x14ac:dyDescent="0.25">
      <c r="A2" s="18" t="s">
        <v>1</v>
      </c>
      <c r="B2" s="18" t="s">
        <v>73</v>
      </c>
      <c r="C2" s="18" t="s">
        <v>51</v>
      </c>
      <c r="E2" s="5" t="s">
        <v>59</v>
      </c>
      <c r="F2" s="5">
        <v>4</v>
      </c>
      <c r="G2" s="5">
        <v>-1</v>
      </c>
      <c r="H2" s="5">
        <v>2</v>
      </c>
      <c r="I2" s="5">
        <v>2</v>
      </c>
      <c r="J2" s="5">
        <v>-1</v>
      </c>
      <c r="K2" s="5">
        <v>2</v>
      </c>
      <c r="L2" s="5">
        <v>3</v>
      </c>
      <c r="M2" s="5">
        <f>SUM(F2:L2)</f>
        <v>11</v>
      </c>
      <c r="N2" s="5"/>
    </row>
    <row r="3" spans="1:14" ht="14.25" customHeight="1" x14ac:dyDescent="0.25">
      <c r="A3" s="21" t="s">
        <v>9</v>
      </c>
      <c r="B3" s="20">
        <f>'Zestawienie zbiorcze'!N3</f>
        <v>377.16284787866579</v>
      </c>
      <c r="C3" s="19">
        <v>0</v>
      </c>
      <c r="E3" s="23" t="s">
        <v>9</v>
      </c>
      <c r="F3" s="6">
        <f>C3</f>
        <v>0</v>
      </c>
      <c r="G3" s="6">
        <v>1</v>
      </c>
      <c r="H3" s="6">
        <v>1</v>
      </c>
      <c r="I3" s="6">
        <v>0</v>
      </c>
      <c r="J3" s="6">
        <v>1</v>
      </c>
      <c r="K3" s="6">
        <v>0</v>
      </c>
      <c r="L3" s="6">
        <f>'Rzeźba terenu'!D2</f>
        <v>3.5</v>
      </c>
      <c r="M3" s="6">
        <f>$F$2*F3+G3*$G$2+H3*$H$2+I3*$I$2+J3*$J$2+K3*$K$2+L3*$L$2</f>
        <v>10.5</v>
      </c>
      <c r="N3" s="6">
        <v>1</v>
      </c>
    </row>
    <row r="4" spans="1:14" ht="14.25" customHeight="1" x14ac:dyDescent="0.25">
      <c r="A4" s="21" t="s">
        <v>10</v>
      </c>
      <c r="B4" s="20">
        <f>'Zestawienie zbiorcze'!N4</f>
        <v>830.01844094455896</v>
      </c>
      <c r="C4" s="19">
        <v>2</v>
      </c>
      <c r="E4" s="23" t="s">
        <v>10</v>
      </c>
      <c r="F4" s="6">
        <f t="shared" ref="F4:F28" si="0">C4</f>
        <v>2</v>
      </c>
      <c r="G4" s="6">
        <v>1</v>
      </c>
      <c r="H4" s="6">
        <v>1</v>
      </c>
      <c r="I4" s="6">
        <v>0</v>
      </c>
      <c r="J4" s="6">
        <v>1</v>
      </c>
      <c r="K4" s="6">
        <v>0</v>
      </c>
      <c r="L4" s="6">
        <f>'Rzeźba terenu'!D3</f>
        <v>4</v>
      </c>
      <c r="M4" s="6">
        <f t="shared" ref="M4:M28" si="1">$F$2*F4+G4*$G$2+H4*$H$2+I4*$I$2+J4*$J$2+K4*$K$2+L4*$L$2</f>
        <v>20</v>
      </c>
      <c r="N4" s="6">
        <v>3</v>
      </c>
    </row>
    <row r="5" spans="1:14" ht="14.25" customHeight="1" x14ac:dyDescent="0.25">
      <c r="A5" s="21" t="s">
        <v>11</v>
      </c>
      <c r="B5" s="20">
        <f>'Zestawienie zbiorcze'!N5</f>
        <v>650.22597763169608</v>
      </c>
      <c r="C5" s="19">
        <v>1</v>
      </c>
      <c r="E5" s="23" t="s">
        <v>11</v>
      </c>
      <c r="F5" s="6">
        <f t="shared" si="0"/>
        <v>1</v>
      </c>
      <c r="G5" s="6">
        <v>1</v>
      </c>
      <c r="H5" s="6">
        <v>1</v>
      </c>
      <c r="I5" s="6">
        <v>0</v>
      </c>
      <c r="J5" s="6">
        <v>1</v>
      </c>
      <c r="K5" s="6">
        <v>0</v>
      </c>
      <c r="L5" s="6">
        <f>'Rzeźba terenu'!D4</f>
        <v>4</v>
      </c>
      <c r="M5" s="6">
        <f t="shared" si="1"/>
        <v>16</v>
      </c>
      <c r="N5" s="6">
        <v>2</v>
      </c>
    </row>
    <row r="6" spans="1:14" ht="14.25" customHeight="1" x14ac:dyDescent="0.25">
      <c r="A6" s="21" t="s">
        <v>12</v>
      </c>
      <c r="B6" s="20">
        <f>'Zestawienie zbiorcze'!N6</f>
        <v>743.29206680423579</v>
      </c>
      <c r="C6" s="19">
        <v>1</v>
      </c>
      <c r="E6" s="23" t="s">
        <v>12</v>
      </c>
      <c r="F6" s="6">
        <f t="shared" si="0"/>
        <v>1</v>
      </c>
      <c r="G6" s="6">
        <v>1</v>
      </c>
      <c r="H6" s="6">
        <v>1</v>
      </c>
      <c r="I6" s="6">
        <v>1</v>
      </c>
      <c r="J6" s="6">
        <v>1</v>
      </c>
      <c r="K6" s="6">
        <v>0</v>
      </c>
      <c r="L6" s="6">
        <f>'Rzeźba terenu'!D5</f>
        <v>4</v>
      </c>
      <c r="M6" s="6">
        <f t="shared" si="1"/>
        <v>18</v>
      </c>
      <c r="N6" s="6">
        <v>3</v>
      </c>
    </row>
    <row r="7" spans="1:14" ht="14.25" customHeight="1" x14ac:dyDescent="0.25">
      <c r="A7" s="21" t="s">
        <v>13</v>
      </c>
      <c r="B7" s="20">
        <f>'Zestawienie zbiorcze'!N7</f>
        <v>483.07473091145448</v>
      </c>
      <c r="C7" s="19">
        <v>1</v>
      </c>
      <c r="E7" s="23" t="s">
        <v>13</v>
      </c>
      <c r="F7" s="6">
        <f t="shared" si="0"/>
        <v>1</v>
      </c>
      <c r="G7" s="6">
        <v>1</v>
      </c>
      <c r="H7" s="6">
        <v>2</v>
      </c>
      <c r="I7" s="6">
        <v>0</v>
      </c>
      <c r="J7" s="6">
        <v>1</v>
      </c>
      <c r="K7" s="6">
        <v>0</v>
      </c>
      <c r="L7" s="6">
        <f>'Rzeźba terenu'!D6</f>
        <v>3</v>
      </c>
      <c r="M7" s="6">
        <f t="shared" si="1"/>
        <v>15</v>
      </c>
      <c r="N7" s="6">
        <v>2</v>
      </c>
    </row>
    <row r="8" spans="1:14" ht="14.25" customHeight="1" x14ac:dyDescent="0.25">
      <c r="A8" s="21" t="s">
        <v>14</v>
      </c>
      <c r="B8" s="20">
        <f>'Zestawienie zbiorcze'!N8</f>
        <v>1416.4134263246644</v>
      </c>
      <c r="C8" s="19">
        <v>2</v>
      </c>
      <c r="E8" s="23" t="s">
        <v>14</v>
      </c>
      <c r="F8" s="6">
        <f t="shared" si="0"/>
        <v>2</v>
      </c>
      <c r="G8" s="6">
        <v>1</v>
      </c>
      <c r="H8" s="6">
        <v>2</v>
      </c>
      <c r="I8" s="6">
        <v>0</v>
      </c>
      <c r="J8" s="6">
        <v>1</v>
      </c>
      <c r="K8" s="6">
        <v>0</v>
      </c>
      <c r="L8" s="6">
        <f>'Rzeźba terenu'!D7</f>
        <v>3</v>
      </c>
      <c r="M8" s="6">
        <f t="shared" si="1"/>
        <v>19</v>
      </c>
      <c r="N8" s="6">
        <v>3</v>
      </c>
    </row>
    <row r="9" spans="1:14" ht="14.25" customHeight="1" x14ac:dyDescent="0.25">
      <c r="A9" s="21" t="s">
        <v>15</v>
      </c>
      <c r="B9" s="20">
        <f>'Zestawienie zbiorcze'!N9</f>
        <v>681.79011324592466</v>
      </c>
      <c r="C9" s="19">
        <v>1</v>
      </c>
      <c r="E9" s="23" t="s">
        <v>15</v>
      </c>
      <c r="F9" s="6">
        <f t="shared" si="0"/>
        <v>1</v>
      </c>
      <c r="G9" s="6">
        <v>1</v>
      </c>
      <c r="H9" s="6">
        <v>1</v>
      </c>
      <c r="I9" s="6">
        <v>0</v>
      </c>
      <c r="J9" s="6">
        <v>1</v>
      </c>
      <c r="K9" s="6">
        <v>0</v>
      </c>
      <c r="L9" s="6">
        <f>'Rzeźba terenu'!D8</f>
        <v>3.5</v>
      </c>
      <c r="M9" s="6">
        <f t="shared" si="1"/>
        <v>14.5</v>
      </c>
      <c r="N9" s="6">
        <v>2</v>
      </c>
    </row>
    <row r="10" spans="1:14" ht="14.25" customHeight="1" x14ac:dyDescent="0.25">
      <c r="A10" s="21" t="s">
        <v>16</v>
      </c>
      <c r="B10" s="20">
        <f>'Zestawienie zbiorcze'!N10</f>
        <v>426.86063742794562</v>
      </c>
      <c r="C10" s="19">
        <v>1</v>
      </c>
      <c r="E10" s="23" t="s">
        <v>16</v>
      </c>
      <c r="F10" s="6">
        <f t="shared" si="0"/>
        <v>1</v>
      </c>
      <c r="G10" s="6">
        <v>1</v>
      </c>
      <c r="H10" s="6">
        <v>1</v>
      </c>
      <c r="I10" s="6">
        <v>0</v>
      </c>
      <c r="J10" s="6">
        <v>1</v>
      </c>
      <c r="K10" s="6">
        <v>0</v>
      </c>
      <c r="L10" s="6">
        <f>'Rzeźba terenu'!D9</f>
        <v>4</v>
      </c>
      <c r="M10" s="6">
        <f t="shared" si="1"/>
        <v>16</v>
      </c>
      <c r="N10" s="6">
        <v>2</v>
      </c>
    </row>
    <row r="11" spans="1:14" ht="14.25" customHeight="1" x14ac:dyDescent="0.25">
      <c r="A11" s="21" t="s">
        <v>17</v>
      </c>
      <c r="B11" s="20">
        <f>'Zestawienie zbiorcze'!N11</f>
        <v>492.20341474557961</v>
      </c>
      <c r="C11" s="19">
        <v>1</v>
      </c>
      <c r="E11" s="23" t="s">
        <v>17</v>
      </c>
      <c r="F11" s="6">
        <f t="shared" si="0"/>
        <v>1</v>
      </c>
      <c r="G11" s="6">
        <v>2</v>
      </c>
      <c r="H11" s="6">
        <v>1</v>
      </c>
      <c r="I11" s="6">
        <v>1</v>
      </c>
      <c r="J11" s="6">
        <v>1</v>
      </c>
      <c r="K11" s="6">
        <v>0</v>
      </c>
      <c r="L11" s="6">
        <f>'Rzeźba terenu'!D10</f>
        <v>3</v>
      </c>
      <c r="M11" s="6">
        <f t="shared" si="1"/>
        <v>14</v>
      </c>
      <c r="N11" s="6">
        <v>2</v>
      </c>
    </row>
    <row r="12" spans="1:14" ht="14.25" customHeight="1" x14ac:dyDescent="0.25">
      <c r="A12" s="21" t="s">
        <v>18</v>
      </c>
      <c r="B12" s="20">
        <f>'Zestawienie zbiorcze'!N12</f>
        <v>2036.32764234721</v>
      </c>
      <c r="C12" s="19">
        <v>3</v>
      </c>
      <c r="E12" s="23" t="s">
        <v>18</v>
      </c>
      <c r="F12" s="6">
        <f t="shared" si="0"/>
        <v>3</v>
      </c>
      <c r="G12" s="6">
        <v>1</v>
      </c>
      <c r="H12" s="6">
        <v>2</v>
      </c>
      <c r="I12" s="6">
        <v>0</v>
      </c>
      <c r="J12" s="6">
        <v>1</v>
      </c>
      <c r="K12" s="6">
        <v>2</v>
      </c>
      <c r="L12" s="6">
        <f>'Rzeźba terenu'!D11</f>
        <v>4</v>
      </c>
      <c r="M12" s="6">
        <f t="shared" si="1"/>
        <v>30</v>
      </c>
      <c r="N12" s="6">
        <v>4</v>
      </c>
    </row>
    <row r="13" spans="1:14" ht="14.25" customHeight="1" x14ac:dyDescent="0.25">
      <c r="A13" s="21" t="s">
        <v>19</v>
      </c>
      <c r="B13" s="20">
        <f>'Zestawienie zbiorcze'!N13</f>
        <v>4382.5717202335281</v>
      </c>
      <c r="C13" s="19">
        <v>4</v>
      </c>
      <c r="E13" s="23" t="s">
        <v>19</v>
      </c>
      <c r="F13" s="6">
        <f t="shared" si="0"/>
        <v>4</v>
      </c>
      <c r="G13" s="6">
        <v>2</v>
      </c>
      <c r="H13" s="6">
        <v>0</v>
      </c>
      <c r="I13" s="6">
        <v>0</v>
      </c>
      <c r="J13" s="6">
        <v>1</v>
      </c>
      <c r="K13" s="6">
        <v>1</v>
      </c>
      <c r="L13" s="6">
        <f>'Rzeźba terenu'!D12</f>
        <v>2.5</v>
      </c>
      <c r="M13" s="6">
        <f t="shared" si="1"/>
        <v>22.5</v>
      </c>
      <c r="N13" s="6">
        <v>4</v>
      </c>
    </row>
    <row r="14" spans="1:14" ht="14.25" customHeight="1" x14ac:dyDescent="0.25">
      <c r="A14" s="21" t="s">
        <v>20</v>
      </c>
      <c r="B14" s="20">
        <f>'Zestawienie zbiorcze'!N14</f>
        <v>515.39021082505349</v>
      </c>
      <c r="C14" s="19">
        <v>1</v>
      </c>
      <c r="E14" s="23" t="s">
        <v>20</v>
      </c>
      <c r="F14" s="6">
        <f t="shared" si="0"/>
        <v>1</v>
      </c>
      <c r="G14" s="6">
        <v>1</v>
      </c>
      <c r="H14" s="6">
        <v>1</v>
      </c>
      <c r="I14" s="6">
        <v>0</v>
      </c>
      <c r="J14" s="6">
        <v>1</v>
      </c>
      <c r="K14" s="6">
        <v>0</v>
      </c>
      <c r="L14" s="6">
        <f>'Rzeźba terenu'!D13</f>
        <v>4</v>
      </c>
      <c r="M14" s="6">
        <f t="shared" si="1"/>
        <v>16</v>
      </c>
      <c r="N14" s="6">
        <v>2</v>
      </c>
    </row>
    <row r="15" spans="1:14" ht="14.25" customHeight="1" x14ac:dyDescent="0.25">
      <c r="A15" s="21" t="s">
        <v>21</v>
      </c>
      <c r="B15" s="20">
        <f>'Zestawienie zbiorcze'!N15</f>
        <v>484.59748123212421</v>
      </c>
      <c r="C15" s="19">
        <v>1</v>
      </c>
      <c r="E15" s="23" t="s">
        <v>21</v>
      </c>
      <c r="F15" s="6">
        <f t="shared" si="0"/>
        <v>1</v>
      </c>
      <c r="G15" s="6">
        <v>1</v>
      </c>
      <c r="H15" s="19">
        <v>2</v>
      </c>
      <c r="I15" s="6">
        <v>0</v>
      </c>
      <c r="J15" s="6">
        <v>1</v>
      </c>
      <c r="K15" s="6">
        <v>0</v>
      </c>
      <c r="L15" s="6">
        <f>'Rzeźba terenu'!D14</f>
        <v>3.5</v>
      </c>
      <c r="M15" s="6">
        <f t="shared" si="1"/>
        <v>16.5</v>
      </c>
      <c r="N15" s="6">
        <v>2</v>
      </c>
    </row>
    <row r="16" spans="1:14" ht="14.25" customHeight="1" x14ac:dyDescent="0.25">
      <c r="A16" s="21" t="s">
        <v>22</v>
      </c>
      <c r="B16" s="20">
        <f>'Zestawienie zbiorcze'!N16</f>
        <v>1016.6781362566963</v>
      </c>
      <c r="C16" s="19">
        <v>2</v>
      </c>
      <c r="E16" s="23" t="s">
        <v>22</v>
      </c>
      <c r="F16" s="6">
        <f t="shared" si="0"/>
        <v>2</v>
      </c>
      <c r="G16" s="6">
        <v>1</v>
      </c>
      <c r="H16" s="19">
        <v>2</v>
      </c>
      <c r="I16" s="6">
        <v>0</v>
      </c>
      <c r="J16" s="6">
        <v>1</v>
      </c>
      <c r="K16" s="6">
        <v>0</v>
      </c>
      <c r="L16" s="6">
        <f>'Rzeźba terenu'!D15</f>
        <v>4</v>
      </c>
      <c r="M16" s="6">
        <f t="shared" si="1"/>
        <v>22</v>
      </c>
      <c r="N16" s="6">
        <v>3</v>
      </c>
    </row>
    <row r="17" spans="1:14" ht="14.25" customHeight="1" x14ac:dyDescent="0.25">
      <c r="A17" s="21" t="s">
        <v>23</v>
      </c>
      <c r="B17" s="20">
        <f>'Zestawienie zbiorcze'!N17</f>
        <v>913.75757197833991</v>
      </c>
      <c r="C17" s="19">
        <v>2</v>
      </c>
      <c r="E17" s="23" t="s">
        <v>23</v>
      </c>
      <c r="F17" s="6">
        <f t="shared" si="0"/>
        <v>2</v>
      </c>
      <c r="G17" s="6">
        <v>1</v>
      </c>
      <c r="H17" s="19">
        <v>1</v>
      </c>
      <c r="I17" s="6">
        <v>0</v>
      </c>
      <c r="J17" s="6">
        <v>1</v>
      </c>
      <c r="K17" s="6">
        <v>0</v>
      </c>
      <c r="L17" s="6">
        <f>'Rzeźba terenu'!D16</f>
        <v>3</v>
      </c>
      <c r="M17" s="6">
        <f t="shared" si="1"/>
        <v>17</v>
      </c>
      <c r="N17" s="6">
        <v>3</v>
      </c>
    </row>
    <row r="18" spans="1:14" ht="14.25" customHeight="1" x14ac:dyDescent="0.25">
      <c r="A18" s="21" t="s">
        <v>24</v>
      </c>
      <c r="B18" s="20">
        <f>'Zestawienie zbiorcze'!N18</f>
        <v>2709.8564583862058</v>
      </c>
      <c r="C18" s="19">
        <v>3</v>
      </c>
      <c r="E18" s="23" t="s">
        <v>24</v>
      </c>
      <c r="F18" s="6">
        <f t="shared" si="0"/>
        <v>3</v>
      </c>
      <c r="G18" s="6">
        <v>1</v>
      </c>
      <c r="H18" s="19">
        <v>2</v>
      </c>
      <c r="I18" s="6">
        <v>0</v>
      </c>
      <c r="J18" s="6">
        <v>1</v>
      </c>
      <c r="K18" s="6">
        <v>0</v>
      </c>
      <c r="L18" s="6">
        <f>'Rzeźba terenu'!D17</f>
        <v>3.5</v>
      </c>
      <c r="M18" s="6">
        <f t="shared" si="1"/>
        <v>24.5</v>
      </c>
      <c r="N18" s="6">
        <v>4</v>
      </c>
    </row>
    <row r="19" spans="1:14" ht="14.25" customHeight="1" x14ac:dyDescent="0.25">
      <c r="A19" s="21" t="s">
        <v>25</v>
      </c>
      <c r="B19" s="20">
        <f>'Zestawienie zbiorcze'!N19</f>
        <v>346.91893576071897</v>
      </c>
      <c r="C19" s="19">
        <v>0</v>
      </c>
      <c r="E19" s="23" t="s">
        <v>25</v>
      </c>
      <c r="F19" s="6">
        <f t="shared" si="0"/>
        <v>0</v>
      </c>
      <c r="G19" s="6">
        <v>2</v>
      </c>
      <c r="H19" s="19">
        <v>1</v>
      </c>
      <c r="I19" s="6">
        <v>1</v>
      </c>
      <c r="J19" s="6">
        <v>1</v>
      </c>
      <c r="K19" s="6">
        <v>0</v>
      </c>
      <c r="L19" s="6">
        <f>'Rzeźba terenu'!D18</f>
        <v>2.5</v>
      </c>
      <c r="M19" s="6">
        <f t="shared" si="1"/>
        <v>8.5</v>
      </c>
      <c r="N19" s="6">
        <v>1</v>
      </c>
    </row>
    <row r="20" spans="1:14" ht="14.25" customHeight="1" x14ac:dyDescent="0.25">
      <c r="A20" s="21" t="s">
        <v>26</v>
      </c>
      <c r="B20" s="20">
        <f>'Zestawienie zbiorcze'!N20</f>
        <v>964.87446916589306</v>
      </c>
      <c r="C20" s="19">
        <v>2</v>
      </c>
      <c r="E20" s="23" t="s">
        <v>26</v>
      </c>
      <c r="F20" s="6">
        <f t="shared" si="0"/>
        <v>2</v>
      </c>
      <c r="G20" s="6">
        <v>1</v>
      </c>
      <c r="H20" s="19">
        <v>2</v>
      </c>
      <c r="I20" s="6">
        <v>0</v>
      </c>
      <c r="J20" s="6">
        <v>1</v>
      </c>
      <c r="K20" s="6">
        <v>0</v>
      </c>
      <c r="L20" s="6">
        <f>'Rzeźba terenu'!D19</f>
        <v>3.5</v>
      </c>
      <c r="M20" s="6">
        <f t="shared" si="1"/>
        <v>20.5</v>
      </c>
      <c r="N20" s="6">
        <v>3</v>
      </c>
    </row>
    <row r="21" spans="1:14" ht="14.25" customHeight="1" x14ac:dyDescent="0.25">
      <c r="A21" s="21" t="s">
        <v>27</v>
      </c>
      <c r="B21" s="20">
        <f>'Zestawienie zbiorcze'!N21</f>
        <v>541.47203967929158</v>
      </c>
      <c r="C21" s="19">
        <v>1</v>
      </c>
      <c r="E21" s="23" t="s">
        <v>27</v>
      </c>
      <c r="F21" s="6">
        <f t="shared" si="0"/>
        <v>1</v>
      </c>
      <c r="G21" s="6">
        <v>1</v>
      </c>
      <c r="H21" s="19">
        <v>2</v>
      </c>
      <c r="I21" s="6">
        <v>0</v>
      </c>
      <c r="J21" s="6">
        <v>1</v>
      </c>
      <c r="K21" s="6">
        <v>0</v>
      </c>
      <c r="L21" s="6">
        <f>'Rzeźba terenu'!D20</f>
        <v>3.5</v>
      </c>
      <c r="M21" s="6">
        <f t="shared" si="1"/>
        <v>16.5</v>
      </c>
      <c r="N21" s="6">
        <v>2</v>
      </c>
    </row>
    <row r="22" spans="1:14" ht="14.25" customHeight="1" x14ac:dyDescent="0.25">
      <c r="A22" s="21" t="s">
        <v>28</v>
      </c>
      <c r="B22" s="20">
        <f>'Zestawienie zbiorcze'!N22</f>
        <v>396.58968170001043</v>
      </c>
      <c r="C22" s="19">
        <v>0</v>
      </c>
      <c r="E22" s="23" t="s">
        <v>28</v>
      </c>
      <c r="F22" s="6">
        <f t="shared" si="0"/>
        <v>0</v>
      </c>
      <c r="G22" s="6">
        <v>1</v>
      </c>
      <c r="H22" s="19">
        <v>2</v>
      </c>
      <c r="I22" s="6">
        <v>0</v>
      </c>
      <c r="J22" s="6">
        <v>1</v>
      </c>
      <c r="K22" s="6">
        <v>0</v>
      </c>
      <c r="L22" s="6">
        <f>'Rzeźba terenu'!D21</f>
        <v>3.5</v>
      </c>
      <c r="M22" s="6">
        <f t="shared" si="1"/>
        <v>12.5</v>
      </c>
      <c r="N22" s="6">
        <v>2</v>
      </c>
    </row>
    <row r="23" spans="1:14" ht="14.25" customHeight="1" x14ac:dyDescent="0.25">
      <c r="A23" s="21" t="s">
        <v>29</v>
      </c>
      <c r="B23" s="20">
        <f>'Zestawienie zbiorcze'!N23</f>
        <v>1394.7732711549218</v>
      </c>
      <c r="C23" s="19">
        <v>2</v>
      </c>
      <c r="E23" s="23" t="s">
        <v>29</v>
      </c>
      <c r="F23" s="6">
        <f t="shared" si="0"/>
        <v>2</v>
      </c>
      <c r="G23" s="6">
        <v>1</v>
      </c>
      <c r="H23" s="19">
        <v>2</v>
      </c>
      <c r="I23" s="6">
        <v>0</v>
      </c>
      <c r="J23" s="6">
        <v>1</v>
      </c>
      <c r="K23" s="6">
        <v>0</v>
      </c>
      <c r="L23" s="6">
        <f>'Rzeźba terenu'!D22</f>
        <v>4</v>
      </c>
      <c r="M23" s="6">
        <f t="shared" si="1"/>
        <v>22</v>
      </c>
      <c r="N23" s="6">
        <v>3</v>
      </c>
    </row>
    <row r="24" spans="1:14" ht="14.25" customHeight="1" x14ac:dyDescent="0.25">
      <c r="A24" s="21" t="s">
        <v>30</v>
      </c>
      <c r="B24" s="20">
        <f>'Zestawienie zbiorcze'!N24</f>
        <v>376.1558514523619</v>
      </c>
      <c r="C24" s="19">
        <v>0</v>
      </c>
      <c r="E24" s="23" t="s">
        <v>30</v>
      </c>
      <c r="F24" s="6">
        <f t="shared" si="0"/>
        <v>0</v>
      </c>
      <c r="G24" s="6">
        <v>2</v>
      </c>
      <c r="H24" s="19">
        <v>1</v>
      </c>
      <c r="I24" s="6">
        <v>1</v>
      </c>
      <c r="J24" s="6">
        <v>1</v>
      </c>
      <c r="K24" s="6">
        <v>0</v>
      </c>
      <c r="L24" s="6">
        <f>'Rzeźba terenu'!D23</f>
        <v>4</v>
      </c>
      <c r="M24" s="6">
        <f t="shared" si="1"/>
        <v>13</v>
      </c>
      <c r="N24" s="6">
        <v>2</v>
      </c>
    </row>
    <row r="25" spans="1:14" ht="14.25" customHeight="1" x14ac:dyDescent="0.25">
      <c r="A25" s="21" t="s">
        <v>31</v>
      </c>
      <c r="B25" s="20">
        <f>'Zestawienie zbiorcze'!N25</f>
        <v>370.7800088309092</v>
      </c>
      <c r="C25" s="19">
        <v>0</v>
      </c>
      <c r="E25" s="23" t="s">
        <v>31</v>
      </c>
      <c r="F25" s="6">
        <f t="shared" si="0"/>
        <v>0</v>
      </c>
      <c r="G25" s="6">
        <v>1</v>
      </c>
      <c r="H25" s="19">
        <v>1</v>
      </c>
      <c r="I25" s="6">
        <v>1</v>
      </c>
      <c r="J25" s="6">
        <v>1</v>
      </c>
      <c r="K25" s="6">
        <v>0</v>
      </c>
      <c r="L25" s="6">
        <f>'Rzeźba terenu'!D24</f>
        <v>4</v>
      </c>
      <c r="M25" s="6">
        <f t="shared" si="1"/>
        <v>14</v>
      </c>
      <c r="N25" s="6">
        <v>2</v>
      </c>
    </row>
    <row r="26" spans="1:14" ht="14.25" customHeight="1" x14ac:dyDescent="0.25">
      <c r="A26" s="21" t="s">
        <v>32</v>
      </c>
      <c r="B26" s="20">
        <f>'Zestawienie zbiorcze'!N26</f>
        <v>708.5607400485685</v>
      </c>
      <c r="C26" s="19">
        <v>1</v>
      </c>
      <c r="E26" s="23" t="s">
        <v>32</v>
      </c>
      <c r="F26" s="6">
        <f t="shared" si="0"/>
        <v>1</v>
      </c>
      <c r="G26" s="6">
        <v>1</v>
      </c>
      <c r="H26" s="19">
        <v>1</v>
      </c>
      <c r="I26" s="6">
        <v>0</v>
      </c>
      <c r="J26" s="6">
        <v>1</v>
      </c>
      <c r="K26" s="6">
        <v>0</v>
      </c>
      <c r="L26" s="6">
        <f>'Rzeźba terenu'!D25</f>
        <v>4</v>
      </c>
      <c r="M26" s="6">
        <f t="shared" si="1"/>
        <v>16</v>
      </c>
      <c r="N26" s="6">
        <v>2</v>
      </c>
    </row>
    <row r="27" spans="1:14" ht="14.25" customHeight="1" x14ac:dyDescent="0.25">
      <c r="A27" s="21" t="s">
        <v>33</v>
      </c>
      <c r="B27" s="20">
        <f>'Zestawienie zbiorcze'!N27</f>
        <v>271.54773053265836</v>
      </c>
      <c r="C27" s="19">
        <v>0</v>
      </c>
      <c r="E27" s="23" t="s">
        <v>33</v>
      </c>
      <c r="F27" s="6">
        <f t="shared" si="0"/>
        <v>0</v>
      </c>
      <c r="G27" s="6">
        <v>2</v>
      </c>
      <c r="H27" s="19">
        <v>0</v>
      </c>
      <c r="I27" s="6">
        <v>1</v>
      </c>
      <c r="J27" s="6">
        <v>1</v>
      </c>
      <c r="K27" s="6">
        <v>0</v>
      </c>
      <c r="L27" s="6">
        <f>'Rzeźba terenu'!D26</f>
        <v>1.5</v>
      </c>
      <c r="M27" s="6">
        <f t="shared" si="1"/>
        <v>3.5</v>
      </c>
      <c r="N27" s="6">
        <v>0</v>
      </c>
    </row>
    <row r="28" spans="1:14" ht="14.25" customHeight="1" x14ac:dyDescent="0.25">
      <c r="A28" s="21" t="s">
        <v>34</v>
      </c>
      <c r="B28" s="20">
        <f>'Zestawienie zbiorcze'!N28</f>
        <v>309.80934360575105</v>
      </c>
      <c r="C28" s="19">
        <v>0</v>
      </c>
      <c r="E28" s="23" t="s">
        <v>34</v>
      </c>
      <c r="F28" s="6">
        <f t="shared" si="0"/>
        <v>0</v>
      </c>
      <c r="G28" s="6">
        <v>2</v>
      </c>
      <c r="H28" s="6">
        <v>0</v>
      </c>
      <c r="I28" s="6">
        <v>0</v>
      </c>
      <c r="J28" s="6">
        <v>1</v>
      </c>
      <c r="K28" s="6">
        <v>0</v>
      </c>
      <c r="L28" s="6">
        <f>'Rzeźba terenu'!D27</f>
        <v>1.5</v>
      </c>
      <c r="M28" s="6">
        <f t="shared" si="1"/>
        <v>1.5</v>
      </c>
      <c r="N28" s="6">
        <v>0</v>
      </c>
    </row>
    <row r="30" spans="1:14" ht="14.25" customHeight="1" x14ac:dyDescent="0.25">
      <c r="A30" s="18" t="s">
        <v>74</v>
      </c>
      <c r="B30" s="18" t="s">
        <v>68</v>
      </c>
      <c r="C30" s="18" t="s">
        <v>69</v>
      </c>
      <c r="J30" s="18" t="s">
        <v>66</v>
      </c>
      <c r="K30" s="18" t="s">
        <v>67</v>
      </c>
      <c r="L30" s="18" t="s">
        <v>68</v>
      </c>
      <c r="M30" s="18" t="s">
        <v>69</v>
      </c>
    </row>
    <row r="31" spans="1:14" ht="14.25" customHeight="1" x14ac:dyDescent="0.25">
      <c r="A31" s="36">
        <v>4</v>
      </c>
      <c r="B31" s="40">
        <f>C32</f>
        <v>3200</v>
      </c>
      <c r="C31" s="40">
        <v>6400</v>
      </c>
      <c r="J31" s="36">
        <v>4</v>
      </c>
      <c r="K31" s="36" t="s">
        <v>61</v>
      </c>
      <c r="L31" s="40">
        <f>M32+0.5</f>
        <v>22.5</v>
      </c>
      <c r="M31" s="40">
        <v>50</v>
      </c>
    </row>
    <row r="32" spans="1:14" ht="14.25" customHeight="1" x14ac:dyDescent="0.25">
      <c r="A32" s="37">
        <v>3</v>
      </c>
      <c r="B32" s="41">
        <f>C33</f>
        <v>1600</v>
      </c>
      <c r="C32" s="41">
        <v>3200</v>
      </c>
      <c r="J32" s="37">
        <v>3</v>
      </c>
      <c r="K32" s="37" t="s">
        <v>62</v>
      </c>
      <c r="L32" s="41">
        <f>M33+0.5</f>
        <v>17</v>
      </c>
      <c r="M32" s="41">
        <f>M34*2</f>
        <v>22</v>
      </c>
    </row>
    <row r="33" spans="1:13" ht="14.25" customHeight="1" x14ac:dyDescent="0.25">
      <c r="A33" s="38">
        <v>2</v>
      </c>
      <c r="B33" s="42">
        <f>C34</f>
        <v>800</v>
      </c>
      <c r="C33" s="42">
        <v>1600</v>
      </c>
      <c r="J33" s="38">
        <v>2</v>
      </c>
      <c r="K33" s="38" t="s">
        <v>63</v>
      </c>
      <c r="L33" s="42">
        <f>M34+0.5</f>
        <v>11.5</v>
      </c>
      <c r="M33" s="42">
        <f>M34*1.5</f>
        <v>16.5</v>
      </c>
    </row>
    <row r="34" spans="1:13" ht="14.25" customHeight="1" x14ac:dyDescent="0.25">
      <c r="A34" s="39">
        <v>1</v>
      </c>
      <c r="B34" s="43">
        <f>C35</f>
        <v>400</v>
      </c>
      <c r="C34" s="43">
        <v>800</v>
      </c>
      <c r="J34" s="39">
        <v>1</v>
      </c>
      <c r="K34" s="39" t="s">
        <v>64</v>
      </c>
      <c r="L34" s="43">
        <f>M35+0.5</f>
        <v>6</v>
      </c>
      <c r="M34" s="43">
        <f>M2</f>
        <v>11</v>
      </c>
    </row>
    <row r="35" spans="1:13" ht="14.25" customHeight="1" x14ac:dyDescent="0.25">
      <c r="A35" s="44">
        <v>0</v>
      </c>
      <c r="B35" s="45">
        <v>0</v>
      </c>
      <c r="C35" s="45">
        <v>400</v>
      </c>
      <c r="J35" s="44">
        <v>0</v>
      </c>
      <c r="K35" s="44" t="s">
        <v>65</v>
      </c>
      <c r="L35" s="45">
        <v>0</v>
      </c>
      <c r="M35" s="45">
        <f>M34*0.5</f>
        <v>5.5</v>
      </c>
    </row>
  </sheetData>
  <conditionalFormatting sqref="N3">
    <cfRule type="cellIs" dxfId="29" priority="6" operator="between">
      <formula>2</formula>
      <formula>2</formula>
    </cfRule>
  </conditionalFormatting>
  <conditionalFormatting sqref="N3:N28">
    <cfRule type="cellIs" dxfId="28" priority="1" operator="between">
      <formula>0</formula>
      <formula>0</formula>
    </cfRule>
    <cfRule type="cellIs" dxfId="27" priority="2" operator="between">
      <formula>1</formula>
      <formula>1</formula>
    </cfRule>
    <cfRule type="cellIs" dxfId="26" priority="3" operator="between">
      <formula>4</formula>
      <formula>4</formula>
    </cfRule>
    <cfRule type="cellIs" dxfId="25" priority="4" operator="between">
      <formula>3</formula>
      <formula>3</formula>
    </cfRule>
    <cfRule type="cellIs" dxfId="24" priority="5" operator="between">
      <formula>2</formula>
      <formula>2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2C05-DD99-467C-BFCA-98CCF4B51373}">
  <dimension ref="A1:N35"/>
  <sheetViews>
    <sheetView workbookViewId="0">
      <selection activeCell="N3" sqref="N3:N28"/>
    </sheetView>
  </sheetViews>
  <sheetFormatPr defaultRowHeight="15" customHeight="1" x14ac:dyDescent="0.25"/>
  <cols>
    <col min="1" max="1" width="16.7109375" customWidth="1"/>
    <col min="2" max="2" width="18.85546875" customWidth="1"/>
    <col min="3" max="3" width="8.5703125" customWidth="1"/>
    <col min="5" max="5" width="17.42578125" customWidth="1"/>
    <col min="7" max="7" width="14.42578125" customWidth="1"/>
    <col min="8" max="8" width="15.85546875" customWidth="1"/>
    <col min="9" max="9" width="10.42578125" customWidth="1"/>
    <col min="10" max="10" width="11.85546875" customWidth="1"/>
    <col min="11" max="11" width="22.7109375" customWidth="1"/>
    <col min="12" max="12" width="8.140625" customWidth="1"/>
    <col min="13" max="13" width="10.85546875" customWidth="1"/>
    <col min="14" max="14" width="12.42578125" customWidth="1"/>
  </cols>
  <sheetData>
    <row r="1" spans="1:14" ht="32.25" customHeight="1" x14ac:dyDescent="0.25">
      <c r="E1" s="5" t="s">
        <v>1</v>
      </c>
      <c r="F1" s="5" t="s">
        <v>79</v>
      </c>
      <c r="G1" s="5" t="s">
        <v>76</v>
      </c>
      <c r="H1" s="5" t="s">
        <v>77</v>
      </c>
      <c r="I1" s="5" t="s">
        <v>53</v>
      </c>
      <c r="J1" s="5" t="s">
        <v>54</v>
      </c>
      <c r="K1" s="5" t="s">
        <v>55</v>
      </c>
      <c r="L1" s="5" t="s">
        <v>56</v>
      </c>
      <c r="M1" s="5" t="s">
        <v>57</v>
      </c>
      <c r="N1" s="5" t="s">
        <v>58</v>
      </c>
    </row>
    <row r="2" spans="1:14" ht="15" customHeight="1" x14ac:dyDescent="0.25">
      <c r="A2" s="18" t="s">
        <v>1</v>
      </c>
      <c r="B2" s="18" t="s">
        <v>78</v>
      </c>
      <c r="C2" s="18" t="s">
        <v>51</v>
      </c>
      <c r="E2" s="5" t="s">
        <v>59</v>
      </c>
      <c r="F2" s="5">
        <v>4</v>
      </c>
      <c r="G2" s="5">
        <v>-1</v>
      </c>
      <c r="H2" s="5">
        <v>1</v>
      </c>
      <c r="I2" s="5">
        <v>2</v>
      </c>
      <c r="J2" s="5">
        <v>-1</v>
      </c>
      <c r="K2" s="5">
        <v>1</v>
      </c>
      <c r="L2" s="5">
        <v>3</v>
      </c>
      <c r="M2" s="5">
        <f>SUM(F2:L2)</f>
        <v>9</v>
      </c>
      <c r="N2" s="5"/>
    </row>
    <row r="3" spans="1:14" ht="15" customHeight="1" x14ac:dyDescent="0.25">
      <c r="A3" s="21" t="s">
        <v>9</v>
      </c>
      <c r="B3" s="20">
        <f>'Zestawienie zbiorcze'!J3</f>
        <v>1062.4813803698185</v>
      </c>
      <c r="C3" s="19">
        <v>1</v>
      </c>
      <c r="E3" s="23" t="s">
        <v>9</v>
      </c>
      <c r="F3" s="6">
        <f>C3</f>
        <v>1</v>
      </c>
      <c r="G3" s="6">
        <v>1</v>
      </c>
      <c r="H3" s="6">
        <v>1</v>
      </c>
      <c r="I3" s="6">
        <v>0</v>
      </c>
      <c r="J3" s="6">
        <v>1</v>
      </c>
      <c r="K3" s="6">
        <v>0</v>
      </c>
      <c r="L3" s="6">
        <f>'Rzeźba terenu'!D2</f>
        <v>3.5</v>
      </c>
      <c r="M3" s="6">
        <f>$H$2*H3+I3*$I$2+J3*$J$2+K3*$K$2+L3*$L$2+G3*$G$2+F3*$F$2</f>
        <v>13.5</v>
      </c>
      <c r="N3" s="6">
        <v>2</v>
      </c>
    </row>
    <row r="4" spans="1:14" ht="15" customHeight="1" x14ac:dyDescent="0.25">
      <c r="A4" s="21" t="s">
        <v>10</v>
      </c>
      <c r="B4" s="20">
        <f>'Zestawienie zbiorcze'!J4</f>
        <v>2000.2849876835432</v>
      </c>
      <c r="C4" s="19">
        <v>2</v>
      </c>
      <c r="E4" s="23" t="s">
        <v>10</v>
      </c>
      <c r="F4" s="6">
        <f t="shared" ref="F4:F28" si="0">C4</f>
        <v>2</v>
      </c>
      <c r="G4" s="6">
        <v>1</v>
      </c>
      <c r="H4" s="6">
        <v>1</v>
      </c>
      <c r="I4" s="6">
        <v>0</v>
      </c>
      <c r="J4" s="6">
        <v>1</v>
      </c>
      <c r="K4" s="6">
        <v>0</v>
      </c>
      <c r="L4" s="6">
        <f>'Rzeźba terenu'!D3</f>
        <v>4</v>
      </c>
      <c r="M4" s="6">
        <f t="shared" ref="M4:M28" si="1">$H$2*H4+I4*$I$2+J4*$J$2+K4*$K$2+L4*$L$2+G4*$G$2+F4*$F$2</f>
        <v>19</v>
      </c>
      <c r="N4" s="6">
        <v>4</v>
      </c>
    </row>
    <row r="5" spans="1:14" ht="15" customHeight="1" x14ac:dyDescent="0.25">
      <c r="A5" s="21" t="s">
        <v>11</v>
      </c>
      <c r="B5" s="20">
        <f>'Zestawienie zbiorcze'!J5</f>
        <v>1627.4074986528365</v>
      </c>
      <c r="C5" s="19">
        <v>2</v>
      </c>
      <c r="E5" s="23" t="s">
        <v>11</v>
      </c>
      <c r="F5" s="6">
        <f t="shared" si="0"/>
        <v>2</v>
      </c>
      <c r="G5" s="6">
        <v>1</v>
      </c>
      <c r="H5" s="6">
        <v>1</v>
      </c>
      <c r="I5" s="6">
        <v>0</v>
      </c>
      <c r="J5" s="6">
        <v>1</v>
      </c>
      <c r="K5" s="6">
        <v>0</v>
      </c>
      <c r="L5" s="6">
        <f>'Rzeźba terenu'!D4</f>
        <v>4</v>
      </c>
      <c r="M5" s="6">
        <f t="shared" si="1"/>
        <v>19</v>
      </c>
      <c r="N5" s="6">
        <v>4</v>
      </c>
    </row>
    <row r="6" spans="1:14" ht="15" customHeight="1" x14ac:dyDescent="0.25">
      <c r="A6" s="21" t="s">
        <v>12</v>
      </c>
      <c r="B6" s="20">
        <f>'Zestawienie zbiorcze'!J6</f>
        <v>1840.9112915302721</v>
      </c>
      <c r="C6" s="19">
        <v>2</v>
      </c>
      <c r="E6" s="23" t="s">
        <v>12</v>
      </c>
      <c r="F6" s="6">
        <f t="shared" si="0"/>
        <v>2</v>
      </c>
      <c r="G6" s="6">
        <v>1</v>
      </c>
      <c r="H6" s="6">
        <v>1</v>
      </c>
      <c r="I6" s="6">
        <v>1</v>
      </c>
      <c r="J6" s="6">
        <v>1</v>
      </c>
      <c r="K6" s="6">
        <v>0</v>
      </c>
      <c r="L6" s="6">
        <f>'Rzeźba terenu'!D5</f>
        <v>4</v>
      </c>
      <c r="M6" s="6">
        <f t="shared" si="1"/>
        <v>21</v>
      </c>
      <c r="N6" s="6">
        <v>4</v>
      </c>
    </row>
    <row r="7" spans="1:14" ht="15" customHeight="1" x14ac:dyDescent="0.25">
      <c r="A7" s="21" t="s">
        <v>13</v>
      </c>
      <c r="B7" s="20">
        <f>'Zestawienie zbiorcze'!J7</f>
        <v>1171.9749121428465</v>
      </c>
      <c r="C7" s="19">
        <v>1</v>
      </c>
      <c r="E7" s="23" t="s">
        <v>13</v>
      </c>
      <c r="F7" s="6">
        <f t="shared" si="0"/>
        <v>1</v>
      </c>
      <c r="G7" s="6">
        <v>1</v>
      </c>
      <c r="H7" s="6">
        <v>2</v>
      </c>
      <c r="I7" s="6">
        <v>0</v>
      </c>
      <c r="J7" s="6">
        <v>1</v>
      </c>
      <c r="K7" s="6">
        <v>0</v>
      </c>
      <c r="L7" s="6">
        <f>'Rzeźba terenu'!D6</f>
        <v>3</v>
      </c>
      <c r="M7" s="6">
        <f t="shared" si="1"/>
        <v>13</v>
      </c>
      <c r="N7" s="6">
        <v>2</v>
      </c>
    </row>
    <row r="8" spans="1:14" ht="15" customHeight="1" x14ac:dyDescent="0.25">
      <c r="A8" s="21" t="s">
        <v>14</v>
      </c>
      <c r="B8" s="20">
        <f>'Zestawienie zbiorcze'!J8</f>
        <v>3308.3238825107069</v>
      </c>
      <c r="C8" s="19">
        <v>3</v>
      </c>
      <c r="E8" s="23" t="s">
        <v>14</v>
      </c>
      <c r="F8" s="6">
        <f t="shared" si="0"/>
        <v>3</v>
      </c>
      <c r="G8" s="6">
        <v>1</v>
      </c>
      <c r="H8" s="6">
        <v>2</v>
      </c>
      <c r="I8" s="6">
        <v>0</v>
      </c>
      <c r="J8" s="6">
        <v>1</v>
      </c>
      <c r="K8" s="6">
        <v>0</v>
      </c>
      <c r="L8" s="6">
        <f>'Rzeźba terenu'!D7</f>
        <v>3</v>
      </c>
      <c r="M8" s="6">
        <f t="shared" si="1"/>
        <v>21</v>
      </c>
      <c r="N8" s="6">
        <v>4</v>
      </c>
    </row>
    <row r="9" spans="1:14" ht="15" customHeight="1" x14ac:dyDescent="0.25">
      <c r="A9" s="21" t="s">
        <v>15</v>
      </c>
      <c r="B9" s="20">
        <f>'Zestawienie zbiorcze'!J9</f>
        <v>1787.7614178781696</v>
      </c>
      <c r="C9" s="19">
        <v>2</v>
      </c>
      <c r="E9" s="23" t="s">
        <v>15</v>
      </c>
      <c r="F9" s="6">
        <f t="shared" si="0"/>
        <v>2</v>
      </c>
      <c r="G9" s="6">
        <v>1</v>
      </c>
      <c r="H9" s="6">
        <v>1</v>
      </c>
      <c r="I9" s="6">
        <v>0</v>
      </c>
      <c r="J9" s="6">
        <v>1</v>
      </c>
      <c r="K9" s="6">
        <v>0</v>
      </c>
      <c r="L9" s="6">
        <f>'Rzeźba terenu'!D8</f>
        <v>3.5</v>
      </c>
      <c r="M9" s="6">
        <f t="shared" si="1"/>
        <v>17.5</v>
      </c>
      <c r="N9" s="6">
        <v>3</v>
      </c>
    </row>
    <row r="10" spans="1:14" ht="15" customHeight="1" x14ac:dyDescent="0.25">
      <c r="A10" s="21" t="s">
        <v>16</v>
      </c>
      <c r="B10" s="20">
        <f>'Zestawienie zbiorcze'!J10</f>
        <v>1167.975089550177</v>
      </c>
      <c r="C10" s="19">
        <v>1</v>
      </c>
      <c r="E10" s="23" t="s">
        <v>16</v>
      </c>
      <c r="F10" s="6">
        <f t="shared" si="0"/>
        <v>1</v>
      </c>
      <c r="G10" s="6">
        <v>1</v>
      </c>
      <c r="H10" s="6">
        <v>1</v>
      </c>
      <c r="I10" s="6">
        <v>0</v>
      </c>
      <c r="J10" s="6">
        <v>1</v>
      </c>
      <c r="K10" s="6">
        <v>0</v>
      </c>
      <c r="L10" s="6">
        <f>'Rzeźba terenu'!D9</f>
        <v>4</v>
      </c>
      <c r="M10" s="6">
        <f t="shared" si="1"/>
        <v>15</v>
      </c>
      <c r="N10" s="6">
        <v>3</v>
      </c>
    </row>
    <row r="11" spans="1:14" ht="15" customHeight="1" x14ac:dyDescent="0.25">
      <c r="A11" s="21" t="s">
        <v>17</v>
      </c>
      <c r="B11" s="20">
        <f>'Zestawienie zbiorcze'!J11</f>
        <v>1250.3593600427928</v>
      </c>
      <c r="C11" s="19">
        <v>1</v>
      </c>
      <c r="E11" s="23" t="s">
        <v>17</v>
      </c>
      <c r="F11" s="6">
        <f t="shared" si="0"/>
        <v>1</v>
      </c>
      <c r="G11" s="6">
        <v>2</v>
      </c>
      <c r="H11" s="6">
        <v>1</v>
      </c>
      <c r="I11" s="6">
        <v>1</v>
      </c>
      <c r="J11" s="6">
        <v>1</v>
      </c>
      <c r="K11" s="6">
        <v>0</v>
      </c>
      <c r="L11" s="6">
        <f>'Rzeźba terenu'!D10</f>
        <v>3</v>
      </c>
      <c r="M11" s="6">
        <f t="shared" si="1"/>
        <v>13</v>
      </c>
      <c r="N11" s="6">
        <v>2</v>
      </c>
    </row>
    <row r="12" spans="1:14" ht="15" customHeight="1" x14ac:dyDescent="0.25">
      <c r="A12" s="21" t="s">
        <v>18</v>
      </c>
      <c r="B12" s="20">
        <f>'Zestawienie zbiorcze'!J12</f>
        <v>3841.172343011372</v>
      </c>
      <c r="C12" s="19">
        <v>3</v>
      </c>
      <c r="E12" s="23" t="s">
        <v>18</v>
      </c>
      <c r="F12" s="6">
        <f t="shared" si="0"/>
        <v>3</v>
      </c>
      <c r="G12" s="6">
        <v>1</v>
      </c>
      <c r="H12" s="6">
        <v>2</v>
      </c>
      <c r="I12" s="6">
        <v>0</v>
      </c>
      <c r="J12" s="6">
        <v>1</v>
      </c>
      <c r="K12" s="6">
        <v>2</v>
      </c>
      <c r="L12" s="6">
        <f>'Rzeźba terenu'!D11</f>
        <v>4</v>
      </c>
      <c r="M12" s="6">
        <f t="shared" si="1"/>
        <v>26</v>
      </c>
      <c r="N12" s="6">
        <v>4</v>
      </c>
    </row>
    <row r="13" spans="1:14" ht="15" customHeight="1" x14ac:dyDescent="0.25">
      <c r="A13" s="21" t="s">
        <v>19</v>
      </c>
      <c r="B13" s="20">
        <f>'Zestawienie zbiorcze'!J13</f>
        <v>7600.765170582752</v>
      </c>
      <c r="C13" s="19">
        <v>4</v>
      </c>
      <c r="E13" s="23" t="s">
        <v>19</v>
      </c>
      <c r="F13" s="6">
        <f t="shared" si="0"/>
        <v>4</v>
      </c>
      <c r="G13" s="6">
        <v>2</v>
      </c>
      <c r="H13" s="6">
        <v>0</v>
      </c>
      <c r="I13" s="6">
        <v>0</v>
      </c>
      <c r="J13" s="6">
        <v>1</v>
      </c>
      <c r="K13" s="6">
        <v>1</v>
      </c>
      <c r="L13" s="6">
        <f>'Rzeźba terenu'!D12</f>
        <v>2.5</v>
      </c>
      <c r="M13" s="6">
        <f t="shared" si="1"/>
        <v>21.5</v>
      </c>
      <c r="N13" s="6">
        <v>4</v>
      </c>
    </row>
    <row r="14" spans="1:14" ht="15" customHeight="1" x14ac:dyDescent="0.25">
      <c r="A14" s="21" t="s">
        <v>20</v>
      </c>
      <c r="B14" s="20">
        <f>'Zestawienie zbiorcze'!J14</f>
        <v>1320.5242520767924</v>
      </c>
      <c r="C14" s="19">
        <v>1</v>
      </c>
      <c r="E14" s="23" t="s">
        <v>20</v>
      </c>
      <c r="F14" s="6">
        <f t="shared" si="0"/>
        <v>1</v>
      </c>
      <c r="G14" s="6">
        <v>1</v>
      </c>
      <c r="H14" s="6">
        <v>1</v>
      </c>
      <c r="I14" s="6">
        <v>0</v>
      </c>
      <c r="J14" s="6">
        <v>1</v>
      </c>
      <c r="K14" s="6">
        <v>0</v>
      </c>
      <c r="L14" s="6">
        <f>'Rzeźba terenu'!D13</f>
        <v>4</v>
      </c>
      <c r="M14" s="6">
        <f t="shared" si="1"/>
        <v>15</v>
      </c>
      <c r="N14" s="6">
        <v>3</v>
      </c>
    </row>
    <row r="15" spans="1:14" ht="15" customHeight="1" x14ac:dyDescent="0.25">
      <c r="A15" s="21" t="s">
        <v>21</v>
      </c>
      <c r="B15" s="20">
        <f>'Zestawienie zbiorcze'!J15</f>
        <v>1287.5345539540069</v>
      </c>
      <c r="C15" s="19">
        <v>1</v>
      </c>
      <c r="E15" s="23" t="s">
        <v>21</v>
      </c>
      <c r="F15" s="6">
        <f t="shared" si="0"/>
        <v>1</v>
      </c>
      <c r="G15" s="6">
        <v>1</v>
      </c>
      <c r="H15" s="19">
        <v>2</v>
      </c>
      <c r="I15" s="6">
        <v>0</v>
      </c>
      <c r="J15" s="6">
        <v>1</v>
      </c>
      <c r="K15" s="6">
        <v>0</v>
      </c>
      <c r="L15" s="6">
        <f>'Rzeźba terenu'!D14</f>
        <v>3.5</v>
      </c>
      <c r="M15" s="6">
        <f t="shared" si="1"/>
        <v>14.5</v>
      </c>
      <c r="N15" s="6">
        <v>3</v>
      </c>
    </row>
    <row r="16" spans="1:14" ht="15" customHeight="1" x14ac:dyDescent="0.25">
      <c r="A16" s="21" t="s">
        <v>22</v>
      </c>
      <c r="B16" s="20">
        <f>'Zestawienie zbiorcze'!J16</f>
        <v>2440.4195002633078</v>
      </c>
      <c r="C16" s="19">
        <v>2</v>
      </c>
      <c r="E16" s="23" t="s">
        <v>22</v>
      </c>
      <c r="F16" s="6">
        <f t="shared" si="0"/>
        <v>2</v>
      </c>
      <c r="G16" s="6">
        <v>1</v>
      </c>
      <c r="H16" s="19">
        <v>2</v>
      </c>
      <c r="I16" s="6">
        <v>0</v>
      </c>
      <c r="J16" s="6">
        <v>1</v>
      </c>
      <c r="K16" s="6">
        <v>0</v>
      </c>
      <c r="L16" s="6">
        <f>'Rzeźba terenu'!D15</f>
        <v>4</v>
      </c>
      <c r="M16" s="6">
        <f t="shared" si="1"/>
        <v>20</v>
      </c>
      <c r="N16" s="6">
        <v>4</v>
      </c>
    </row>
    <row r="17" spans="1:14" ht="15" customHeight="1" x14ac:dyDescent="0.25">
      <c r="A17" s="21" t="s">
        <v>23</v>
      </c>
      <c r="B17" s="20">
        <f>'Zestawienie zbiorcze'!J17</f>
        <v>2285.1941606127893</v>
      </c>
      <c r="C17" s="19">
        <v>2</v>
      </c>
      <c r="E17" s="23" t="s">
        <v>23</v>
      </c>
      <c r="F17" s="6">
        <f t="shared" si="0"/>
        <v>2</v>
      </c>
      <c r="G17" s="6">
        <v>1</v>
      </c>
      <c r="H17" s="19">
        <v>1</v>
      </c>
      <c r="I17" s="6">
        <v>0</v>
      </c>
      <c r="J17" s="6">
        <v>1</v>
      </c>
      <c r="K17" s="6">
        <v>0</v>
      </c>
      <c r="L17" s="6">
        <f>'Rzeźba terenu'!D16</f>
        <v>3</v>
      </c>
      <c r="M17" s="6">
        <f t="shared" si="1"/>
        <v>16</v>
      </c>
      <c r="N17" s="6">
        <v>3</v>
      </c>
    </row>
    <row r="18" spans="1:14" ht="15" customHeight="1" x14ac:dyDescent="0.25">
      <c r="A18" s="21" t="s">
        <v>24</v>
      </c>
      <c r="B18" s="20">
        <f>'Zestawienie zbiorcze'!J18</f>
        <v>2160.8182411446719</v>
      </c>
      <c r="C18" s="19">
        <v>2</v>
      </c>
      <c r="E18" s="23" t="s">
        <v>24</v>
      </c>
      <c r="F18" s="6">
        <f t="shared" si="0"/>
        <v>2</v>
      </c>
      <c r="G18" s="6">
        <v>1</v>
      </c>
      <c r="H18" s="19">
        <v>2</v>
      </c>
      <c r="I18" s="6">
        <v>0</v>
      </c>
      <c r="J18" s="6">
        <v>1</v>
      </c>
      <c r="K18" s="6">
        <v>0</v>
      </c>
      <c r="L18" s="6">
        <f>'Rzeźba terenu'!D17</f>
        <v>3.5</v>
      </c>
      <c r="M18" s="6">
        <f t="shared" si="1"/>
        <v>18.5</v>
      </c>
      <c r="N18" s="6">
        <v>4</v>
      </c>
    </row>
    <row r="19" spans="1:14" ht="15" customHeight="1" x14ac:dyDescent="0.25">
      <c r="A19" s="21" t="s">
        <v>25</v>
      </c>
      <c r="B19" s="20">
        <f>'Zestawienie zbiorcze'!J19</f>
        <v>1070.9025314288867</v>
      </c>
      <c r="C19" s="19">
        <v>1</v>
      </c>
      <c r="E19" s="23" t="s">
        <v>25</v>
      </c>
      <c r="F19" s="6">
        <f t="shared" si="0"/>
        <v>1</v>
      </c>
      <c r="G19" s="6">
        <v>2</v>
      </c>
      <c r="H19" s="19">
        <v>1</v>
      </c>
      <c r="I19" s="6">
        <v>1</v>
      </c>
      <c r="J19" s="6">
        <v>1</v>
      </c>
      <c r="K19" s="6">
        <v>0</v>
      </c>
      <c r="L19" s="6">
        <f>'Rzeźba terenu'!D18</f>
        <v>2.5</v>
      </c>
      <c r="M19" s="6">
        <f t="shared" si="1"/>
        <v>11.5</v>
      </c>
      <c r="N19" s="6">
        <v>2</v>
      </c>
    </row>
    <row r="20" spans="1:14" ht="15" customHeight="1" x14ac:dyDescent="0.25">
      <c r="A20" s="21" t="s">
        <v>26</v>
      </c>
      <c r="B20" s="20">
        <f>'Zestawienie zbiorcze'!J20</f>
        <v>2300.8125033562669</v>
      </c>
      <c r="C20" s="19">
        <v>2</v>
      </c>
      <c r="E20" s="23" t="s">
        <v>26</v>
      </c>
      <c r="F20" s="6">
        <f t="shared" si="0"/>
        <v>2</v>
      </c>
      <c r="G20" s="6">
        <v>1</v>
      </c>
      <c r="H20" s="19">
        <v>2</v>
      </c>
      <c r="I20" s="6">
        <v>0</v>
      </c>
      <c r="J20" s="6">
        <v>1</v>
      </c>
      <c r="K20" s="6">
        <v>0</v>
      </c>
      <c r="L20" s="6">
        <f>'Rzeźba terenu'!D19</f>
        <v>3.5</v>
      </c>
      <c r="M20" s="6">
        <f t="shared" si="1"/>
        <v>18.5</v>
      </c>
      <c r="N20" s="6">
        <v>4</v>
      </c>
    </row>
    <row r="21" spans="1:14" ht="15" customHeight="1" x14ac:dyDescent="0.25">
      <c r="A21" s="21" t="s">
        <v>27</v>
      </c>
      <c r="B21" s="20">
        <f>'Zestawienie zbiorcze'!J21</f>
        <v>1524.9572685590697</v>
      </c>
      <c r="C21" s="19">
        <v>1</v>
      </c>
      <c r="E21" s="23" t="s">
        <v>27</v>
      </c>
      <c r="F21" s="6">
        <f t="shared" si="0"/>
        <v>1</v>
      </c>
      <c r="G21" s="6">
        <v>1</v>
      </c>
      <c r="H21" s="19">
        <v>2</v>
      </c>
      <c r="I21" s="6">
        <v>0</v>
      </c>
      <c r="J21" s="6">
        <v>1</v>
      </c>
      <c r="K21" s="6">
        <v>0</v>
      </c>
      <c r="L21" s="6">
        <f>'Rzeźba terenu'!D20</f>
        <v>3.5</v>
      </c>
      <c r="M21" s="6">
        <f t="shared" si="1"/>
        <v>14.5</v>
      </c>
      <c r="N21" s="6">
        <v>3</v>
      </c>
    </row>
    <row r="22" spans="1:14" ht="15" customHeight="1" x14ac:dyDescent="0.25">
      <c r="A22" s="21" t="s">
        <v>28</v>
      </c>
      <c r="B22" s="20">
        <f>'Zestawienie zbiorcze'!J22</f>
        <v>1094.309168214465</v>
      </c>
      <c r="C22" s="19">
        <v>1</v>
      </c>
      <c r="E22" s="23" t="s">
        <v>28</v>
      </c>
      <c r="F22" s="6">
        <f t="shared" si="0"/>
        <v>1</v>
      </c>
      <c r="G22" s="6">
        <v>1</v>
      </c>
      <c r="H22" s="19">
        <v>2</v>
      </c>
      <c r="I22" s="6">
        <v>0</v>
      </c>
      <c r="J22" s="6">
        <v>1</v>
      </c>
      <c r="K22" s="6">
        <v>0</v>
      </c>
      <c r="L22" s="6">
        <f>'Rzeźba terenu'!D21</f>
        <v>3.5</v>
      </c>
      <c r="M22" s="6">
        <f t="shared" si="1"/>
        <v>14.5</v>
      </c>
      <c r="N22" s="6">
        <v>3</v>
      </c>
    </row>
    <row r="23" spans="1:14" ht="15" customHeight="1" x14ac:dyDescent="0.25">
      <c r="A23" s="21" t="s">
        <v>29</v>
      </c>
      <c r="B23" s="20">
        <f>'Zestawienie zbiorcze'!J23</f>
        <v>3283.2660250190261</v>
      </c>
      <c r="C23" s="19">
        <v>3</v>
      </c>
      <c r="E23" s="23" t="s">
        <v>29</v>
      </c>
      <c r="F23" s="6">
        <f t="shared" si="0"/>
        <v>3</v>
      </c>
      <c r="G23" s="6">
        <v>1</v>
      </c>
      <c r="H23" s="19">
        <v>2</v>
      </c>
      <c r="I23" s="6">
        <v>0</v>
      </c>
      <c r="J23" s="6">
        <v>1</v>
      </c>
      <c r="K23" s="6">
        <v>0</v>
      </c>
      <c r="L23" s="6">
        <f>'Rzeźba terenu'!D22</f>
        <v>4</v>
      </c>
      <c r="M23" s="6">
        <f t="shared" si="1"/>
        <v>24</v>
      </c>
      <c r="N23" s="6">
        <v>4</v>
      </c>
    </row>
    <row r="24" spans="1:14" ht="15" customHeight="1" x14ac:dyDescent="0.25">
      <c r="A24" s="21" t="s">
        <v>30</v>
      </c>
      <c r="B24" s="20">
        <f>'Zestawienie zbiorcze'!J24</f>
        <v>1092.1826670290909</v>
      </c>
      <c r="C24" s="19">
        <v>1</v>
      </c>
      <c r="E24" s="23" t="s">
        <v>30</v>
      </c>
      <c r="F24" s="6">
        <f t="shared" si="0"/>
        <v>1</v>
      </c>
      <c r="G24" s="6">
        <v>2</v>
      </c>
      <c r="H24" s="19">
        <v>1</v>
      </c>
      <c r="I24" s="6">
        <v>1</v>
      </c>
      <c r="J24" s="6">
        <v>1</v>
      </c>
      <c r="K24" s="6">
        <v>0</v>
      </c>
      <c r="L24" s="6">
        <f>'Rzeźba terenu'!D23</f>
        <v>4</v>
      </c>
      <c r="M24" s="6">
        <f t="shared" si="1"/>
        <v>16</v>
      </c>
      <c r="N24" s="6">
        <v>3</v>
      </c>
    </row>
    <row r="25" spans="1:14" ht="15" customHeight="1" x14ac:dyDescent="0.25">
      <c r="A25" s="21" t="s">
        <v>31</v>
      </c>
      <c r="B25" s="20">
        <f>'Zestawienie zbiorcze'!J25</f>
        <v>1019.1130322276571</v>
      </c>
      <c r="C25" s="19">
        <v>1</v>
      </c>
      <c r="E25" s="23" t="s">
        <v>31</v>
      </c>
      <c r="F25" s="6">
        <f t="shared" si="0"/>
        <v>1</v>
      </c>
      <c r="G25" s="6">
        <v>1</v>
      </c>
      <c r="H25" s="19">
        <v>1</v>
      </c>
      <c r="I25" s="6">
        <v>1</v>
      </c>
      <c r="J25" s="6">
        <v>1</v>
      </c>
      <c r="K25" s="6">
        <v>0</v>
      </c>
      <c r="L25" s="6">
        <f>'Rzeźba terenu'!D24</f>
        <v>4</v>
      </c>
      <c r="M25" s="6">
        <f t="shared" si="1"/>
        <v>17</v>
      </c>
      <c r="N25" s="6">
        <v>3</v>
      </c>
    </row>
    <row r="26" spans="1:14" ht="15" customHeight="1" x14ac:dyDescent="0.25">
      <c r="A26" s="21" t="s">
        <v>32</v>
      </c>
      <c r="B26" s="20">
        <f>'Zestawienie zbiorcze'!J26</f>
        <v>1728.5681507109382</v>
      </c>
      <c r="C26" s="19">
        <v>2</v>
      </c>
      <c r="E26" s="23" t="s">
        <v>32</v>
      </c>
      <c r="F26" s="6">
        <f t="shared" si="0"/>
        <v>2</v>
      </c>
      <c r="G26" s="6">
        <v>1</v>
      </c>
      <c r="H26" s="19">
        <v>1</v>
      </c>
      <c r="I26" s="6">
        <v>0</v>
      </c>
      <c r="J26" s="6">
        <v>1</v>
      </c>
      <c r="K26" s="6">
        <v>0</v>
      </c>
      <c r="L26" s="6">
        <f>'Rzeźba terenu'!D25</f>
        <v>4</v>
      </c>
      <c r="M26" s="6">
        <f t="shared" si="1"/>
        <v>19</v>
      </c>
      <c r="N26" s="6">
        <v>4</v>
      </c>
    </row>
    <row r="27" spans="1:14" ht="15" customHeight="1" x14ac:dyDescent="0.25">
      <c r="A27" s="21" t="s">
        <v>33</v>
      </c>
      <c r="B27" s="20">
        <f>'Zestawienie zbiorcze'!J27</f>
        <v>969.85639140515548</v>
      </c>
      <c r="C27" s="19">
        <v>1</v>
      </c>
      <c r="E27" s="23" t="s">
        <v>33</v>
      </c>
      <c r="F27" s="6">
        <f t="shared" si="0"/>
        <v>1</v>
      </c>
      <c r="G27" s="6">
        <v>2</v>
      </c>
      <c r="H27" s="19">
        <v>0</v>
      </c>
      <c r="I27" s="6">
        <v>1</v>
      </c>
      <c r="J27" s="6">
        <v>1</v>
      </c>
      <c r="K27" s="6">
        <v>0</v>
      </c>
      <c r="L27" s="6">
        <f>'Rzeźba terenu'!D26</f>
        <v>1.5</v>
      </c>
      <c r="M27" s="6">
        <f t="shared" si="1"/>
        <v>7.5</v>
      </c>
      <c r="N27" s="6">
        <v>1</v>
      </c>
    </row>
    <row r="28" spans="1:14" ht="15" customHeight="1" x14ac:dyDescent="0.25">
      <c r="A28" s="21" t="s">
        <v>34</v>
      </c>
      <c r="B28" s="20">
        <f>'Zestawienie zbiorcze'!J28</f>
        <v>1117.5076729230143</v>
      </c>
      <c r="C28" s="19">
        <v>1</v>
      </c>
      <c r="E28" s="23" t="s">
        <v>34</v>
      </c>
      <c r="F28" s="6">
        <f t="shared" si="0"/>
        <v>1</v>
      </c>
      <c r="G28" s="6">
        <v>2</v>
      </c>
      <c r="H28" s="6">
        <v>0</v>
      </c>
      <c r="I28" s="6">
        <v>0</v>
      </c>
      <c r="J28" s="6">
        <v>1</v>
      </c>
      <c r="K28" s="6">
        <v>0</v>
      </c>
      <c r="L28" s="6">
        <f>'Rzeźba terenu'!D27</f>
        <v>1.5</v>
      </c>
      <c r="M28" s="6">
        <f t="shared" si="1"/>
        <v>5.5</v>
      </c>
      <c r="N28" s="6">
        <v>1</v>
      </c>
    </row>
    <row r="30" spans="1:14" ht="15" customHeight="1" x14ac:dyDescent="0.25">
      <c r="A30" s="18" t="s">
        <v>74</v>
      </c>
      <c r="B30" s="18" t="s">
        <v>68</v>
      </c>
      <c r="C30" s="18" t="s">
        <v>69</v>
      </c>
      <c r="J30" s="18" t="s">
        <v>66</v>
      </c>
      <c r="K30" s="18" t="s">
        <v>67</v>
      </c>
      <c r="L30" s="18" t="s">
        <v>68</v>
      </c>
      <c r="M30" s="18" t="s">
        <v>69</v>
      </c>
    </row>
    <row r="31" spans="1:14" ht="15" customHeight="1" x14ac:dyDescent="0.25">
      <c r="A31" s="36">
        <v>4</v>
      </c>
      <c r="B31" s="40">
        <f>C32</f>
        <v>6400</v>
      </c>
      <c r="C31" s="40">
        <v>12800</v>
      </c>
      <c r="J31" s="36">
        <v>4</v>
      </c>
      <c r="K31" s="36" t="s">
        <v>61</v>
      </c>
      <c r="L31" s="40">
        <f>M32+0.5</f>
        <v>18.5</v>
      </c>
      <c r="M31" s="40">
        <v>42</v>
      </c>
    </row>
    <row r="32" spans="1:14" ht="15" customHeight="1" x14ac:dyDescent="0.25">
      <c r="A32" s="37">
        <v>3</v>
      </c>
      <c r="B32" s="41">
        <f>C33</f>
        <v>3200</v>
      </c>
      <c r="C32" s="41">
        <v>6400</v>
      </c>
      <c r="J32" s="37">
        <v>3</v>
      </c>
      <c r="K32" s="37" t="s">
        <v>62</v>
      </c>
      <c r="L32" s="41">
        <f>M33+0.5</f>
        <v>14</v>
      </c>
      <c r="M32" s="41">
        <f>M34*2</f>
        <v>18</v>
      </c>
    </row>
    <row r="33" spans="1:13" ht="15" customHeight="1" x14ac:dyDescent="0.25">
      <c r="A33" s="38">
        <v>2</v>
      </c>
      <c r="B33" s="42">
        <f>C34</f>
        <v>1600</v>
      </c>
      <c r="C33" s="42">
        <v>3200</v>
      </c>
      <c r="J33" s="38">
        <v>2</v>
      </c>
      <c r="K33" s="38" t="s">
        <v>63</v>
      </c>
      <c r="L33" s="42">
        <f>M34+0.5</f>
        <v>9.5</v>
      </c>
      <c r="M33" s="42">
        <f>M34*1.5</f>
        <v>13.5</v>
      </c>
    </row>
    <row r="34" spans="1:13" ht="15" customHeight="1" x14ac:dyDescent="0.25">
      <c r="A34" s="39">
        <v>1</v>
      </c>
      <c r="B34" s="43">
        <f>C35</f>
        <v>800</v>
      </c>
      <c r="C34" s="43">
        <v>1600</v>
      </c>
      <c r="J34" s="39">
        <v>1</v>
      </c>
      <c r="K34" s="39" t="s">
        <v>64</v>
      </c>
      <c r="L34" s="43">
        <f>M35+0.5</f>
        <v>5</v>
      </c>
      <c r="M34" s="43">
        <f>M2</f>
        <v>9</v>
      </c>
    </row>
    <row r="35" spans="1:13" ht="15" customHeight="1" x14ac:dyDescent="0.25">
      <c r="A35" s="44">
        <v>0</v>
      </c>
      <c r="B35" s="45">
        <v>0</v>
      </c>
      <c r="C35" s="45">
        <v>800</v>
      </c>
      <c r="J35" s="44">
        <v>0</v>
      </c>
      <c r="K35" s="44" t="s">
        <v>65</v>
      </c>
      <c r="L35" s="45">
        <v>0</v>
      </c>
      <c r="M35" s="45">
        <f>M34*0.5</f>
        <v>4.5</v>
      </c>
    </row>
  </sheetData>
  <conditionalFormatting sqref="N3">
    <cfRule type="cellIs" dxfId="23" priority="6" operator="between">
      <formula>2</formula>
      <formula>2</formula>
    </cfRule>
  </conditionalFormatting>
  <conditionalFormatting sqref="N3:N28">
    <cfRule type="cellIs" dxfId="22" priority="1" operator="between">
      <formula>0</formula>
      <formula>0</formula>
    </cfRule>
    <cfRule type="cellIs" dxfId="21" priority="2" operator="between">
      <formula>1</formula>
      <formula>1</formula>
    </cfRule>
    <cfRule type="cellIs" dxfId="20" priority="3" operator="between">
      <formula>4</formula>
      <formula>4</formula>
    </cfRule>
    <cfRule type="cellIs" dxfId="19" priority="4" operator="between">
      <formula>3</formula>
      <formula>3</formula>
    </cfRule>
    <cfRule type="cellIs" dxfId="18" priority="5" operator="between">
      <formula>2</formula>
      <formula>2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BCCF-5651-4934-820D-5BBB7BD10EBE}">
  <dimension ref="A1:N35"/>
  <sheetViews>
    <sheetView workbookViewId="0">
      <selection activeCell="O29" sqref="O29"/>
    </sheetView>
  </sheetViews>
  <sheetFormatPr defaultRowHeight="15" x14ac:dyDescent="0.25"/>
  <cols>
    <col min="1" max="1" width="16.7109375" customWidth="1"/>
    <col min="2" max="2" width="18.85546875" customWidth="1"/>
    <col min="3" max="3" width="8.5703125" customWidth="1"/>
    <col min="5" max="5" width="17.42578125" customWidth="1"/>
    <col min="7" max="7" width="14.42578125" customWidth="1"/>
    <col min="8" max="8" width="15.85546875" customWidth="1"/>
    <col min="9" max="9" width="10.42578125" customWidth="1"/>
    <col min="10" max="10" width="11.85546875" customWidth="1"/>
    <col min="11" max="11" width="22.7109375" customWidth="1"/>
    <col min="12" max="12" width="8.140625" customWidth="1"/>
    <col min="13" max="13" width="10.85546875" customWidth="1"/>
    <col min="14" max="14" width="12.42578125" customWidth="1"/>
  </cols>
  <sheetData>
    <row r="1" spans="1:14" ht="32.25" customHeight="1" x14ac:dyDescent="0.25">
      <c r="E1" s="5" t="s">
        <v>1</v>
      </c>
      <c r="F1" s="5" t="s">
        <v>79</v>
      </c>
      <c r="G1" s="5" t="s">
        <v>76</v>
      </c>
      <c r="H1" s="5" t="s">
        <v>77</v>
      </c>
      <c r="I1" s="5" t="s">
        <v>53</v>
      </c>
      <c r="J1" s="5" t="s">
        <v>54</v>
      </c>
      <c r="K1" s="5" t="s">
        <v>55</v>
      </c>
      <c r="L1" s="5" t="s">
        <v>56</v>
      </c>
      <c r="M1" s="5" t="s">
        <v>57</v>
      </c>
      <c r="N1" s="5" t="s">
        <v>58</v>
      </c>
    </row>
    <row r="2" spans="1:14" ht="15" customHeight="1" x14ac:dyDescent="0.25">
      <c r="A2" s="18" t="s">
        <v>1</v>
      </c>
      <c r="B2" s="18" t="s">
        <v>80</v>
      </c>
      <c r="C2" s="18" t="s">
        <v>51</v>
      </c>
      <c r="E2" s="5" t="s">
        <v>59</v>
      </c>
      <c r="F2" s="5">
        <v>4</v>
      </c>
      <c r="G2" s="5">
        <v>-1</v>
      </c>
      <c r="H2" s="5">
        <v>1</v>
      </c>
      <c r="I2" s="5">
        <v>2</v>
      </c>
      <c r="J2" s="5">
        <v>-1</v>
      </c>
      <c r="K2" s="5">
        <v>1</v>
      </c>
      <c r="L2" s="5">
        <v>3</v>
      </c>
      <c r="M2" s="5">
        <f>SUM(F2:L2)</f>
        <v>9</v>
      </c>
      <c r="N2" s="5"/>
    </row>
    <row r="3" spans="1:14" ht="15" customHeight="1" x14ac:dyDescent="0.25">
      <c r="A3" s="21" t="s">
        <v>9</v>
      </c>
      <c r="B3" s="20">
        <f>'Zestawienie zbiorcze'!K3</f>
        <v>850.85696895859917</v>
      </c>
      <c r="C3" s="19">
        <v>2</v>
      </c>
      <c r="E3" s="23" t="s">
        <v>9</v>
      </c>
      <c r="F3" s="6">
        <f>C3</f>
        <v>2</v>
      </c>
      <c r="G3" s="6">
        <v>1</v>
      </c>
      <c r="H3" s="6">
        <v>1</v>
      </c>
      <c r="I3" s="6">
        <v>0</v>
      </c>
      <c r="J3" s="6">
        <v>1</v>
      </c>
      <c r="K3" s="6">
        <v>0</v>
      </c>
      <c r="L3" s="6">
        <f>'Rzeźba terenu'!D2</f>
        <v>3.5</v>
      </c>
      <c r="M3" s="6">
        <f>$H$2*H3+I3*$I$2+J3*$J$2+K3*$K$2+L3*$L$2+G3*$G$2+F3*$F$2</f>
        <v>17.5</v>
      </c>
      <c r="N3" s="6">
        <v>3</v>
      </c>
    </row>
    <row r="4" spans="1:14" ht="15" customHeight="1" x14ac:dyDescent="0.25">
      <c r="A4" s="21" t="s">
        <v>10</v>
      </c>
      <c r="B4" s="20">
        <f>'Zestawienie zbiorcze'!K4</f>
        <v>1808.3854504763442</v>
      </c>
      <c r="C4" s="19">
        <v>3</v>
      </c>
      <c r="E4" s="23" t="s">
        <v>10</v>
      </c>
      <c r="F4" s="6">
        <f t="shared" ref="F4:F28" si="0">C4</f>
        <v>3</v>
      </c>
      <c r="G4" s="6">
        <v>1</v>
      </c>
      <c r="H4" s="6">
        <v>1</v>
      </c>
      <c r="I4" s="6">
        <v>0</v>
      </c>
      <c r="J4" s="6">
        <v>1</v>
      </c>
      <c r="K4" s="6">
        <v>0</v>
      </c>
      <c r="L4" s="6">
        <f>'Rzeźba terenu'!D3</f>
        <v>4</v>
      </c>
      <c r="M4" s="6">
        <f t="shared" ref="M4:M28" si="1">$H$2*H4+I4*$I$2+J4*$J$2+K4*$K$2+L4*$L$2+G4*$G$2+F4*$F$2</f>
        <v>23</v>
      </c>
      <c r="N4" s="6">
        <v>4</v>
      </c>
    </row>
    <row r="5" spans="1:14" ht="15" customHeight="1" x14ac:dyDescent="0.25">
      <c r="A5" s="21" t="s">
        <v>11</v>
      </c>
      <c r="B5" s="20">
        <f>'Zestawienie zbiorcze'!K5</f>
        <v>1445.4560616080819</v>
      </c>
      <c r="C5" s="19">
        <v>2</v>
      </c>
      <c r="E5" s="23" t="s">
        <v>11</v>
      </c>
      <c r="F5" s="6">
        <f t="shared" si="0"/>
        <v>2</v>
      </c>
      <c r="G5" s="6">
        <v>1</v>
      </c>
      <c r="H5" s="6">
        <v>1</v>
      </c>
      <c r="I5" s="6">
        <v>0</v>
      </c>
      <c r="J5" s="6">
        <v>1</v>
      </c>
      <c r="K5" s="6">
        <v>0</v>
      </c>
      <c r="L5" s="6">
        <f>'Rzeźba terenu'!D4</f>
        <v>4</v>
      </c>
      <c r="M5" s="6">
        <f t="shared" si="1"/>
        <v>19</v>
      </c>
      <c r="N5" s="6">
        <v>4</v>
      </c>
    </row>
    <row r="6" spans="1:14" ht="15" customHeight="1" x14ac:dyDescent="0.25">
      <c r="A6" s="21" t="s">
        <v>12</v>
      </c>
      <c r="B6" s="20">
        <f>'Zestawienie zbiorcze'!K6</f>
        <v>1669.9076776316645</v>
      </c>
      <c r="C6" s="19">
        <v>3</v>
      </c>
      <c r="E6" s="23" t="s">
        <v>12</v>
      </c>
      <c r="F6" s="6">
        <f t="shared" si="0"/>
        <v>3</v>
      </c>
      <c r="G6" s="6">
        <v>1</v>
      </c>
      <c r="H6" s="6">
        <v>1</v>
      </c>
      <c r="I6" s="6">
        <v>1</v>
      </c>
      <c r="J6" s="6">
        <v>1</v>
      </c>
      <c r="K6" s="6">
        <v>0</v>
      </c>
      <c r="L6" s="6">
        <f>'Rzeźba terenu'!D5</f>
        <v>4</v>
      </c>
      <c r="M6" s="6">
        <f t="shared" si="1"/>
        <v>25</v>
      </c>
      <c r="N6" s="6">
        <v>4</v>
      </c>
    </row>
    <row r="7" spans="1:14" ht="15" customHeight="1" x14ac:dyDescent="0.25">
      <c r="A7" s="21" t="s">
        <v>13</v>
      </c>
      <c r="B7" s="20">
        <f>'Zestawienie zbiorcze'!K7</f>
        <v>1135.3515865024433</v>
      </c>
      <c r="C7" s="19">
        <v>2</v>
      </c>
      <c r="E7" s="23" t="s">
        <v>13</v>
      </c>
      <c r="F7" s="6">
        <f t="shared" si="0"/>
        <v>2</v>
      </c>
      <c r="G7" s="6">
        <v>1</v>
      </c>
      <c r="H7" s="6">
        <v>2</v>
      </c>
      <c r="I7" s="6">
        <v>0</v>
      </c>
      <c r="J7" s="6">
        <v>1</v>
      </c>
      <c r="K7" s="6">
        <v>0</v>
      </c>
      <c r="L7" s="6">
        <f>'Rzeźba terenu'!D6</f>
        <v>3</v>
      </c>
      <c r="M7" s="6">
        <f t="shared" si="1"/>
        <v>17</v>
      </c>
      <c r="N7" s="6">
        <v>3</v>
      </c>
    </row>
    <row r="8" spans="1:14" ht="15" customHeight="1" x14ac:dyDescent="0.25">
      <c r="A8" s="21" t="s">
        <v>14</v>
      </c>
      <c r="B8" s="20">
        <f>'Zestawienie zbiorcze'!K8</f>
        <v>3176.0381063377913</v>
      </c>
      <c r="C8" s="19">
        <v>3</v>
      </c>
      <c r="E8" s="23" t="s">
        <v>14</v>
      </c>
      <c r="F8" s="6">
        <f t="shared" si="0"/>
        <v>3</v>
      </c>
      <c r="G8" s="6">
        <v>1</v>
      </c>
      <c r="H8" s="6">
        <v>2</v>
      </c>
      <c r="I8" s="6">
        <v>0</v>
      </c>
      <c r="J8" s="6">
        <v>1</v>
      </c>
      <c r="K8" s="6">
        <v>0</v>
      </c>
      <c r="L8" s="6">
        <f>'Rzeźba terenu'!D7</f>
        <v>3</v>
      </c>
      <c r="M8" s="6">
        <f t="shared" si="1"/>
        <v>21</v>
      </c>
      <c r="N8" s="6">
        <v>4</v>
      </c>
    </row>
    <row r="9" spans="1:14" ht="15" customHeight="1" x14ac:dyDescent="0.25">
      <c r="A9" s="21" t="s">
        <v>15</v>
      </c>
      <c r="B9" s="20">
        <f>'Zestawienie zbiorcze'!K9</f>
        <v>1529.3619956234236</v>
      </c>
      <c r="C9" s="19">
        <v>2</v>
      </c>
      <c r="E9" s="23" t="s">
        <v>15</v>
      </c>
      <c r="F9" s="6">
        <f t="shared" si="0"/>
        <v>2</v>
      </c>
      <c r="G9" s="6">
        <v>1</v>
      </c>
      <c r="H9" s="6">
        <v>1</v>
      </c>
      <c r="I9" s="6">
        <v>0</v>
      </c>
      <c r="J9" s="6">
        <v>1</v>
      </c>
      <c r="K9" s="6">
        <v>0</v>
      </c>
      <c r="L9" s="6">
        <f>'Rzeźba terenu'!D8</f>
        <v>3.5</v>
      </c>
      <c r="M9" s="6">
        <f t="shared" si="1"/>
        <v>17.5</v>
      </c>
      <c r="N9" s="6">
        <v>3</v>
      </c>
    </row>
    <row r="10" spans="1:14" ht="15" customHeight="1" x14ac:dyDescent="0.25">
      <c r="A10" s="21" t="s">
        <v>16</v>
      </c>
      <c r="B10" s="20">
        <f>'Zestawienie zbiorcze'!K10</f>
        <v>971.20404185252903</v>
      </c>
      <c r="C10" s="19">
        <v>2</v>
      </c>
      <c r="E10" s="23" t="s">
        <v>16</v>
      </c>
      <c r="F10" s="6">
        <f t="shared" si="0"/>
        <v>2</v>
      </c>
      <c r="G10" s="6">
        <v>1</v>
      </c>
      <c r="H10" s="6">
        <v>1</v>
      </c>
      <c r="I10" s="6">
        <v>0</v>
      </c>
      <c r="J10" s="6">
        <v>1</v>
      </c>
      <c r="K10" s="6">
        <v>0</v>
      </c>
      <c r="L10" s="6">
        <f>'Rzeźba terenu'!D9</f>
        <v>4</v>
      </c>
      <c r="M10" s="6">
        <f t="shared" si="1"/>
        <v>19</v>
      </c>
      <c r="N10" s="6">
        <v>4</v>
      </c>
    </row>
    <row r="11" spans="1:14" ht="15" customHeight="1" x14ac:dyDescent="0.25">
      <c r="A11" s="21" t="s">
        <v>17</v>
      </c>
      <c r="B11" s="20">
        <f>'Zestawienie zbiorcze'!K11</f>
        <v>1004.6984955793831</v>
      </c>
      <c r="C11" s="19">
        <v>2</v>
      </c>
      <c r="E11" s="23" t="s">
        <v>17</v>
      </c>
      <c r="F11" s="6">
        <f t="shared" si="0"/>
        <v>2</v>
      </c>
      <c r="G11" s="6">
        <v>2</v>
      </c>
      <c r="H11" s="6">
        <v>1</v>
      </c>
      <c r="I11" s="6">
        <v>1</v>
      </c>
      <c r="J11" s="6">
        <v>1</v>
      </c>
      <c r="K11" s="6">
        <v>0</v>
      </c>
      <c r="L11" s="6">
        <f>'Rzeźba terenu'!D10</f>
        <v>3</v>
      </c>
      <c r="M11" s="6">
        <f t="shared" si="1"/>
        <v>17</v>
      </c>
      <c r="N11" s="6">
        <v>3</v>
      </c>
    </row>
    <row r="12" spans="1:14" ht="15" customHeight="1" x14ac:dyDescent="0.25">
      <c r="A12" s="21" t="s">
        <v>18</v>
      </c>
      <c r="B12" s="20">
        <f>'Zestawienie zbiorcze'!K12</f>
        <v>3563.7802484876411</v>
      </c>
      <c r="C12" s="19">
        <v>4</v>
      </c>
      <c r="E12" s="23" t="s">
        <v>18</v>
      </c>
      <c r="F12" s="6">
        <f t="shared" si="0"/>
        <v>4</v>
      </c>
      <c r="G12" s="6">
        <v>1</v>
      </c>
      <c r="H12" s="6">
        <v>2</v>
      </c>
      <c r="I12" s="6">
        <v>0</v>
      </c>
      <c r="J12" s="6">
        <v>1</v>
      </c>
      <c r="K12" s="6">
        <v>2</v>
      </c>
      <c r="L12" s="6">
        <f>'Rzeźba terenu'!D11</f>
        <v>4</v>
      </c>
      <c r="M12" s="6">
        <f t="shared" si="1"/>
        <v>30</v>
      </c>
      <c r="N12" s="6">
        <v>4</v>
      </c>
    </row>
    <row r="13" spans="1:14" ht="15" customHeight="1" x14ac:dyDescent="0.25">
      <c r="A13" s="21" t="s">
        <v>19</v>
      </c>
      <c r="B13" s="20">
        <f>'Zestawienie zbiorcze'!K13</f>
        <v>7011.8259534790704</v>
      </c>
      <c r="C13" s="19">
        <v>4</v>
      </c>
      <c r="E13" s="23" t="s">
        <v>19</v>
      </c>
      <c r="F13" s="6">
        <f t="shared" si="0"/>
        <v>4</v>
      </c>
      <c r="G13" s="6">
        <v>2</v>
      </c>
      <c r="H13" s="6">
        <v>0</v>
      </c>
      <c r="I13" s="6">
        <v>0</v>
      </c>
      <c r="J13" s="6">
        <v>1</v>
      </c>
      <c r="K13" s="6">
        <v>1</v>
      </c>
      <c r="L13" s="6">
        <f>'Rzeźba terenu'!D12</f>
        <v>2.5</v>
      </c>
      <c r="M13" s="6">
        <f t="shared" si="1"/>
        <v>21.5</v>
      </c>
      <c r="N13" s="6">
        <v>4</v>
      </c>
    </row>
    <row r="14" spans="1:14" ht="15" customHeight="1" x14ac:dyDescent="0.25">
      <c r="A14" s="21" t="s">
        <v>20</v>
      </c>
      <c r="B14" s="20">
        <f>'Zestawienie zbiorcze'!K14</f>
        <v>1114.0680970738688</v>
      </c>
      <c r="C14" s="19">
        <v>2</v>
      </c>
      <c r="E14" s="23" t="s">
        <v>20</v>
      </c>
      <c r="F14" s="6">
        <f t="shared" si="0"/>
        <v>2</v>
      </c>
      <c r="G14" s="6">
        <v>1</v>
      </c>
      <c r="H14" s="6">
        <v>1</v>
      </c>
      <c r="I14" s="6">
        <v>0</v>
      </c>
      <c r="J14" s="6">
        <v>1</v>
      </c>
      <c r="K14" s="6">
        <v>0</v>
      </c>
      <c r="L14" s="6">
        <f>'Rzeźba terenu'!D13</f>
        <v>4</v>
      </c>
      <c r="M14" s="6">
        <f t="shared" si="1"/>
        <v>19</v>
      </c>
      <c r="N14" s="6">
        <v>4</v>
      </c>
    </row>
    <row r="15" spans="1:14" ht="15" customHeight="1" x14ac:dyDescent="0.25">
      <c r="A15" s="21" t="s">
        <v>21</v>
      </c>
      <c r="B15" s="20">
        <f>'Zestawienie zbiorcze'!K15</f>
        <v>1091.5717327616758</v>
      </c>
      <c r="C15" s="19">
        <v>2</v>
      </c>
      <c r="E15" s="23" t="s">
        <v>21</v>
      </c>
      <c r="F15" s="6">
        <f t="shared" si="0"/>
        <v>2</v>
      </c>
      <c r="G15" s="6">
        <v>1</v>
      </c>
      <c r="H15" s="19">
        <v>2</v>
      </c>
      <c r="I15" s="6">
        <v>0</v>
      </c>
      <c r="J15" s="6">
        <v>1</v>
      </c>
      <c r="K15" s="6">
        <v>0</v>
      </c>
      <c r="L15" s="6">
        <f>'Rzeźba terenu'!D14</f>
        <v>3.5</v>
      </c>
      <c r="M15" s="6">
        <f t="shared" si="1"/>
        <v>18.5</v>
      </c>
      <c r="N15" s="6">
        <v>4</v>
      </c>
    </row>
    <row r="16" spans="1:14" ht="15" customHeight="1" x14ac:dyDescent="0.25">
      <c r="A16" s="21" t="s">
        <v>22</v>
      </c>
      <c r="B16" s="20">
        <f>'Zestawienie zbiorcze'!K16</f>
        <v>2290.3298419147668</v>
      </c>
      <c r="C16" s="19">
        <v>3</v>
      </c>
      <c r="E16" s="23" t="s">
        <v>22</v>
      </c>
      <c r="F16" s="6">
        <f t="shared" si="0"/>
        <v>3</v>
      </c>
      <c r="G16" s="6">
        <v>1</v>
      </c>
      <c r="H16" s="19">
        <v>2</v>
      </c>
      <c r="I16" s="6">
        <v>0</v>
      </c>
      <c r="J16" s="6">
        <v>1</v>
      </c>
      <c r="K16" s="6">
        <v>0</v>
      </c>
      <c r="L16" s="6">
        <f>'Rzeźba terenu'!D15</f>
        <v>4</v>
      </c>
      <c r="M16" s="6">
        <f t="shared" si="1"/>
        <v>24</v>
      </c>
      <c r="N16" s="6">
        <v>4</v>
      </c>
    </row>
    <row r="17" spans="1:14" ht="15" customHeight="1" x14ac:dyDescent="0.25">
      <c r="A17" s="21" t="s">
        <v>23</v>
      </c>
      <c r="B17" s="20">
        <f>'Zestawienie zbiorcze'!K17</f>
        <v>2055.1161979934968</v>
      </c>
      <c r="C17" s="19">
        <v>3</v>
      </c>
      <c r="E17" s="23" t="s">
        <v>23</v>
      </c>
      <c r="F17" s="6">
        <f t="shared" si="0"/>
        <v>3</v>
      </c>
      <c r="G17" s="6">
        <v>1</v>
      </c>
      <c r="H17" s="19">
        <v>1</v>
      </c>
      <c r="I17" s="6">
        <v>0</v>
      </c>
      <c r="J17" s="6">
        <v>1</v>
      </c>
      <c r="K17" s="6">
        <v>0</v>
      </c>
      <c r="L17" s="6">
        <f>'Rzeźba terenu'!D16</f>
        <v>3</v>
      </c>
      <c r="M17" s="6">
        <f t="shared" si="1"/>
        <v>20</v>
      </c>
      <c r="N17" s="6">
        <v>4</v>
      </c>
    </row>
    <row r="18" spans="1:14" ht="15" customHeight="1" x14ac:dyDescent="0.25">
      <c r="A18" s="21" t="s">
        <v>24</v>
      </c>
      <c r="B18" s="20">
        <f>'Zestawienie zbiorcze'!K18</f>
        <v>2052.2972990642434</v>
      </c>
      <c r="C18" s="19">
        <v>3</v>
      </c>
      <c r="E18" s="23" t="s">
        <v>24</v>
      </c>
      <c r="F18" s="6">
        <f t="shared" si="0"/>
        <v>3</v>
      </c>
      <c r="G18" s="6">
        <v>1</v>
      </c>
      <c r="H18" s="19">
        <v>2</v>
      </c>
      <c r="I18" s="6">
        <v>0</v>
      </c>
      <c r="J18" s="6">
        <v>1</v>
      </c>
      <c r="K18" s="6">
        <v>0</v>
      </c>
      <c r="L18" s="6">
        <f>'Rzeźba terenu'!D17</f>
        <v>3.5</v>
      </c>
      <c r="M18" s="6">
        <f t="shared" si="1"/>
        <v>22.5</v>
      </c>
      <c r="N18" s="6">
        <v>4</v>
      </c>
    </row>
    <row r="19" spans="1:14" ht="15" customHeight="1" x14ac:dyDescent="0.25">
      <c r="A19" s="21" t="s">
        <v>25</v>
      </c>
      <c r="B19" s="20">
        <f>'Zestawienie zbiorcze'!K19</f>
        <v>786.07236115842329</v>
      </c>
      <c r="C19" s="19">
        <v>1</v>
      </c>
      <c r="E19" s="23" t="s">
        <v>25</v>
      </c>
      <c r="F19" s="6">
        <f t="shared" si="0"/>
        <v>1</v>
      </c>
      <c r="G19" s="6">
        <v>2</v>
      </c>
      <c r="H19" s="19">
        <v>1</v>
      </c>
      <c r="I19" s="6">
        <v>1</v>
      </c>
      <c r="J19" s="6">
        <v>1</v>
      </c>
      <c r="K19" s="6">
        <v>0</v>
      </c>
      <c r="L19" s="6">
        <f>'Rzeźba terenu'!D18</f>
        <v>2.5</v>
      </c>
      <c r="M19" s="6">
        <f t="shared" si="1"/>
        <v>11.5</v>
      </c>
      <c r="N19" s="6">
        <v>2</v>
      </c>
    </row>
    <row r="20" spans="1:14" ht="15" customHeight="1" x14ac:dyDescent="0.25">
      <c r="A20" s="21" t="s">
        <v>26</v>
      </c>
      <c r="B20" s="20">
        <f>'Zestawienie zbiorcze'!K20</f>
        <v>2184.820885609035</v>
      </c>
      <c r="C20" s="19">
        <v>3</v>
      </c>
      <c r="E20" s="23" t="s">
        <v>26</v>
      </c>
      <c r="F20" s="6">
        <f t="shared" si="0"/>
        <v>3</v>
      </c>
      <c r="G20" s="6">
        <v>1</v>
      </c>
      <c r="H20" s="19">
        <v>2</v>
      </c>
      <c r="I20" s="6">
        <v>0</v>
      </c>
      <c r="J20" s="6">
        <v>1</v>
      </c>
      <c r="K20" s="6">
        <v>0</v>
      </c>
      <c r="L20" s="6">
        <f>'Rzeźba terenu'!D19</f>
        <v>3.5</v>
      </c>
      <c r="M20" s="6">
        <f t="shared" si="1"/>
        <v>22.5</v>
      </c>
      <c r="N20" s="6">
        <v>4</v>
      </c>
    </row>
    <row r="21" spans="1:14" ht="15" customHeight="1" x14ac:dyDescent="0.25">
      <c r="A21" s="21" t="s">
        <v>27</v>
      </c>
      <c r="B21" s="20">
        <f>'Zestawienie zbiorcze'!K21</f>
        <v>1259.7970889524252</v>
      </c>
      <c r="C21" s="19">
        <v>2</v>
      </c>
      <c r="E21" s="23" t="s">
        <v>27</v>
      </c>
      <c r="F21" s="6">
        <f t="shared" si="0"/>
        <v>2</v>
      </c>
      <c r="G21" s="6">
        <v>1</v>
      </c>
      <c r="H21" s="19">
        <v>2</v>
      </c>
      <c r="I21" s="6">
        <v>0</v>
      </c>
      <c r="J21" s="6">
        <v>1</v>
      </c>
      <c r="K21" s="6">
        <v>0</v>
      </c>
      <c r="L21" s="6">
        <f>'Rzeźba terenu'!D20</f>
        <v>3.5</v>
      </c>
      <c r="M21" s="6">
        <f t="shared" si="1"/>
        <v>18.5</v>
      </c>
      <c r="N21" s="6">
        <v>4</v>
      </c>
    </row>
    <row r="22" spans="1:14" ht="15" customHeight="1" x14ac:dyDescent="0.25">
      <c r="A22" s="21" t="s">
        <v>28</v>
      </c>
      <c r="B22" s="20">
        <f>'Zestawienie zbiorcze'!K22</f>
        <v>949.25883777948707</v>
      </c>
      <c r="C22" s="19">
        <v>2</v>
      </c>
      <c r="E22" s="23" t="s">
        <v>28</v>
      </c>
      <c r="F22" s="6">
        <f t="shared" si="0"/>
        <v>2</v>
      </c>
      <c r="G22" s="6">
        <v>1</v>
      </c>
      <c r="H22" s="19">
        <v>2</v>
      </c>
      <c r="I22" s="6">
        <v>0</v>
      </c>
      <c r="J22" s="6">
        <v>1</v>
      </c>
      <c r="K22" s="6">
        <v>0</v>
      </c>
      <c r="L22" s="6">
        <f>'Rzeźba terenu'!D21</f>
        <v>3.5</v>
      </c>
      <c r="M22" s="6">
        <f t="shared" si="1"/>
        <v>18.5</v>
      </c>
      <c r="N22" s="6">
        <v>4</v>
      </c>
    </row>
    <row r="23" spans="1:14" ht="15" customHeight="1" x14ac:dyDescent="0.25">
      <c r="A23" s="21" t="s">
        <v>29</v>
      </c>
      <c r="B23" s="20">
        <f>'Zestawienie zbiorcze'!K23</f>
        <v>3071.3037457537093</v>
      </c>
      <c r="C23" s="19">
        <v>3</v>
      </c>
      <c r="E23" s="23" t="s">
        <v>29</v>
      </c>
      <c r="F23" s="6">
        <f t="shared" si="0"/>
        <v>3</v>
      </c>
      <c r="G23" s="6">
        <v>1</v>
      </c>
      <c r="H23" s="19">
        <v>2</v>
      </c>
      <c r="I23" s="6">
        <v>0</v>
      </c>
      <c r="J23" s="6">
        <v>1</v>
      </c>
      <c r="K23" s="6">
        <v>0</v>
      </c>
      <c r="L23" s="6">
        <f>'Rzeźba terenu'!D22</f>
        <v>4</v>
      </c>
      <c r="M23" s="6">
        <f t="shared" si="1"/>
        <v>24</v>
      </c>
      <c r="N23" s="6">
        <v>4</v>
      </c>
    </row>
    <row r="24" spans="1:14" ht="15" customHeight="1" x14ac:dyDescent="0.25">
      <c r="A24" s="21" t="s">
        <v>30</v>
      </c>
      <c r="B24" s="20">
        <f>'Zestawienie zbiorcze'!K24</f>
        <v>848.46210090262662</v>
      </c>
      <c r="C24" s="19">
        <v>2</v>
      </c>
      <c r="E24" s="23" t="s">
        <v>30</v>
      </c>
      <c r="F24" s="6">
        <f t="shared" si="0"/>
        <v>2</v>
      </c>
      <c r="G24" s="6">
        <v>2</v>
      </c>
      <c r="H24" s="19">
        <v>1</v>
      </c>
      <c r="I24" s="6">
        <v>1</v>
      </c>
      <c r="J24" s="6">
        <v>1</v>
      </c>
      <c r="K24" s="6">
        <v>0</v>
      </c>
      <c r="L24" s="6">
        <f>'Rzeźba terenu'!D23</f>
        <v>4</v>
      </c>
      <c r="M24" s="6">
        <f t="shared" si="1"/>
        <v>20</v>
      </c>
      <c r="N24" s="6">
        <v>4</v>
      </c>
    </row>
    <row r="25" spans="1:14" ht="15" customHeight="1" x14ac:dyDescent="0.25">
      <c r="A25" s="21" t="s">
        <v>31</v>
      </c>
      <c r="B25" s="20">
        <f>'Zestawienie zbiorcze'!K25</f>
        <v>834.85292995958889</v>
      </c>
      <c r="C25" s="19">
        <v>2</v>
      </c>
      <c r="E25" s="23" t="s">
        <v>31</v>
      </c>
      <c r="F25" s="6">
        <f t="shared" si="0"/>
        <v>2</v>
      </c>
      <c r="G25" s="6">
        <v>1</v>
      </c>
      <c r="H25" s="19">
        <v>1</v>
      </c>
      <c r="I25" s="6">
        <v>1</v>
      </c>
      <c r="J25" s="6">
        <v>1</v>
      </c>
      <c r="K25" s="6">
        <v>0</v>
      </c>
      <c r="L25" s="6">
        <f>'Rzeźba terenu'!D24</f>
        <v>4</v>
      </c>
      <c r="M25" s="6">
        <f t="shared" si="1"/>
        <v>21</v>
      </c>
      <c r="N25" s="6">
        <v>4</v>
      </c>
    </row>
    <row r="26" spans="1:14" ht="15" customHeight="1" x14ac:dyDescent="0.25">
      <c r="A26" s="21" t="s">
        <v>32</v>
      </c>
      <c r="B26" s="20">
        <f>'Zestawienie zbiorcze'!K26</f>
        <v>1495.9109824379736</v>
      </c>
      <c r="C26" s="19">
        <v>2</v>
      </c>
      <c r="E26" s="23" t="s">
        <v>32</v>
      </c>
      <c r="F26" s="6">
        <f t="shared" si="0"/>
        <v>2</v>
      </c>
      <c r="G26" s="6">
        <v>1</v>
      </c>
      <c r="H26" s="19">
        <v>1</v>
      </c>
      <c r="I26" s="6">
        <v>0</v>
      </c>
      <c r="J26" s="6">
        <v>1</v>
      </c>
      <c r="K26" s="6">
        <v>0</v>
      </c>
      <c r="L26" s="6">
        <f>'Rzeźba terenu'!D25</f>
        <v>4</v>
      </c>
      <c r="M26" s="6">
        <f t="shared" si="1"/>
        <v>19</v>
      </c>
      <c r="N26" s="6">
        <v>4</v>
      </c>
    </row>
    <row r="27" spans="1:14" ht="15" customHeight="1" x14ac:dyDescent="0.25">
      <c r="A27" s="21" t="s">
        <v>33</v>
      </c>
      <c r="B27" s="20">
        <f>'Zestawienie zbiorcze'!K27</f>
        <v>663.38251123848204</v>
      </c>
      <c r="C27" s="19">
        <v>1</v>
      </c>
      <c r="E27" s="23" t="s">
        <v>33</v>
      </c>
      <c r="F27" s="6">
        <f t="shared" si="0"/>
        <v>1</v>
      </c>
      <c r="G27" s="6">
        <v>2</v>
      </c>
      <c r="H27" s="19">
        <v>0</v>
      </c>
      <c r="I27" s="6">
        <v>1</v>
      </c>
      <c r="J27" s="6">
        <v>1</v>
      </c>
      <c r="K27" s="6">
        <v>0</v>
      </c>
      <c r="L27" s="6">
        <f>'Rzeźba terenu'!D26</f>
        <v>1.5</v>
      </c>
      <c r="M27" s="6">
        <f t="shared" si="1"/>
        <v>7.5</v>
      </c>
      <c r="N27" s="6">
        <v>1</v>
      </c>
    </row>
    <row r="28" spans="1:14" ht="15" customHeight="1" x14ac:dyDescent="0.25">
      <c r="A28" s="21" t="s">
        <v>34</v>
      </c>
      <c r="B28" s="20">
        <f>'Zestawienie zbiorcze'!K28</f>
        <v>783.50871546927942</v>
      </c>
      <c r="C28" s="19">
        <v>1</v>
      </c>
      <c r="E28" s="23" t="s">
        <v>34</v>
      </c>
      <c r="F28" s="6">
        <f t="shared" si="0"/>
        <v>1</v>
      </c>
      <c r="G28" s="6">
        <v>2</v>
      </c>
      <c r="H28" s="6">
        <v>0</v>
      </c>
      <c r="I28" s="6">
        <v>0</v>
      </c>
      <c r="J28" s="6">
        <v>1</v>
      </c>
      <c r="K28" s="6">
        <v>0</v>
      </c>
      <c r="L28" s="6">
        <f>'Rzeźba terenu'!D27</f>
        <v>1.5</v>
      </c>
      <c r="M28" s="6">
        <f t="shared" si="1"/>
        <v>5.5</v>
      </c>
      <c r="N28" s="6">
        <v>1</v>
      </c>
    </row>
    <row r="30" spans="1:14" ht="15" customHeight="1" x14ac:dyDescent="0.25">
      <c r="A30" s="18" t="s">
        <v>74</v>
      </c>
      <c r="B30" s="18" t="s">
        <v>68</v>
      </c>
      <c r="C30" s="18" t="s">
        <v>69</v>
      </c>
      <c r="J30" s="18" t="s">
        <v>66</v>
      </c>
      <c r="K30" s="18" t="s">
        <v>67</v>
      </c>
      <c r="L30" s="18" t="s">
        <v>68</v>
      </c>
      <c r="M30" s="18" t="s">
        <v>69</v>
      </c>
    </row>
    <row r="31" spans="1:14" ht="15" customHeight="1" x14ac:dyDescent="0.25">
      <c r="A31" s="36">
        <v>4</v>
      </c>
      <c r="B31" s="40">
        <f>C32</f>
        <v>3200</v>
      </c>
      <c r="C31" s="40">
        <f>MAX(B3:B28)</f>
        <v>7011.8259534790704</v>
      </c>
      <c r="J31" s="36">
        <v>4</v>
      </c>
      <c r="K31" s="36" t="s">
        <v>61</v>
      </c>
      <c r="L31" s="40">
        <f>M32+0.5</f>
        <v>18.5</v>
      </c>
      <c r="M31" s="40">
        <v>42</v>
      </c>
    </row>
    <row r="32" spans="1:14" ht="15" customHeight="1" x14ac:dyDescent="0.25">
      <c r="A32" s="37">
        <v>3</v>
      </c>
      <c r="B32" s="41">
        <f>C33</f>
        <v>1600</v>
      </c>
      <c r="C32" s="41">
        <v>3200</v>
      </c>
      <c r="J32" s="37">
        <v>3</v>
      </c>
      <c r="K32" s="37" t="s">
        <v>62</v>
      </c>
      <c r="L32" s="41">
        <f>M33+0.5</f>
        <v>14</v>
      </c>
      <c r="M32" s="41">
        <f>M34*2</f>
        <v>18</v>
      </c>
    </row>
    <row r="33" spans="1:13" ht="15" customHeight="1" x14ac:dyDescent="0.25">
      <c r="A33" s="38">
        <v>2</v>
      </c>
      <c r="B33" s="42">
        <f>C34</f>
        <v>800</v>
      </c>
      <c r="C33" s="42">
        <v>1600</v>
      </c>
      <c r="J33" s="38">
        <v>2</v>
      </c>
      <c r="K33" s="38" t="s">
        <v>63</v>
      </c>
      <c r="L33" s="42">
        <f>M34+0.5</f>
        <v>9.5</v>
      </c>
      <c r="M33" s="42">
        <f>M34*1.5</f>
        <v>13.5</v>
      </c>
    </row>
    <row r="34" spans="1:13" ht="15" customHeight="1" x14ac:dyDescent="0.25">
      <c r="A34" s="39">
        <v>1</v>
      </c>
      <c r="B34" s="43">
        <f>C35</f>
        <v>400</v>
      </c>
      <c r="C34" s="43">
        <v>800</v>
      </c>
      <c r="J34" s="39">
        <v>1</v>
      </c>
      <c r="K34" s="39" t="s">
        <v>64</v>
      </c>
      <c r="L34" s="43">
        <f>M35+0.5</f>
        <v>5</v>
      </c>
      <c r="M34" s="43">
        <f>M2</f>
        <v>9</v>
      </c>
    </row>
    <row r="35" spans="1:13" ht="15" customHeight="1" x14ac:dyDescent="0.25">
      <c r="A35" s="44">
        <v>0</v>
      </c>
      <c r="B35" s="45">
        <v>0</v>
      </c>
      <c r="C35" s="45">
        <v>400</v>
      </c>
      <c r="J35" s="44">
        <v>0</v>
      </c>
      <c r="K35" s="44" t="s">
        <v>65</v>
      </c>
      <c r="L35" s="45">
        <v>0</v>
      </c>
      <c r="M35" s="45">
        <f>M34*0.5</f>
        <v>4.5</v>
      </c>
    </row>
  </sheetData>
  <conditionalFormatting sqref="N3">
    <cfRule type="cellIs" dxfId="17" priority="6" operator="between">
      <formula>2</formula>
      <formula>2</formula>
    </cfRule>
  </conditionalFormatting>
  <conditionalFormatting sqref="N3:N28">
    <cfRule type="cellIs" dxfId="16" priority="1" operator="between">
      <formula>0</formula>
      <formula>0</formula>
    </cfRule>
    <cfRule type="cellIs" dxfId="15" priority="2" operator="between">
      <formula>1</formula>
      <formula>1</formula>
    </cfRule>
    <cfRule type="cellIs" dxfId="14" priority="3" operator="between">
      <formula>4</formula>
      <formula>4</formula>
    </cfRule>
    <cfRule type="cellIs" dxfId="13" priority="4" operator="between">
      <formula>3</formula>
      <formula>3</formula>
    </cfRule>
    <cfRule type="cellIs" dxfId="12" priority="5" operator="between">
      <formula>2</formula>
      <formula>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3D56-4BE5-4EF6-AFA0-79C5C0C7DBEC}">
  <dimension ref="A1:M35"/>
  <sheetViews>
    <sheetView workbookViewId="0">
      <selection activeCell="O31" sqref="O31"/>
    </sheetView>
  </sheetViews>
  <sheetFormatPr defaultRowHeight="15" x14ac:dyDescent="0.25"/>
  <cols>
    <col min="1" max="1" width="16.7109375" customWidth="1"/>
    <col min="2" max="2" width="18.85546875" customWidth="1"/>
    <col min="3" max="3" width="8.5703125" customWidth="1"/>
    <col min="5" max="5" width="17.42578125" customWidth="1"/>
    <col min="7" max="7" width="15.85546875" customWidth="1"/>
    <col min="8" max="8" width="10.42578125" customWidth="1"/>
    <col min="9" max="9" width="11.85546875" customWidth="1"/>
    <col min="10" max="10" width="22.7109375" customWidth="1"/>
    <col min="11" max="11" width="8.140625" customWidth="1"/>
    <col min="12" max="12" width="10.85546875" customWidth="1"/>
    <col min="13" max="13" width="12.42578125" customWidth="1"/>
  </cols>
  <sheetData>
    <row r="1" spans="1:13" ht="32.25" customHeight="1" x14ac:dyDescent="0.25">
      <c r="E1" s="5" t="s">
        <v>1</v>
      </c>
      <c r="F1" s="5" t="s">
        <v>82</v>
      </c>
      <c r="G1" s="5" t="s">
        <v>52</v>
      </c>
      <c r="H1" s="5" t="s">
        <v>53</v>
      </c>
      <c r="I1" s="5" t="s">
        <v>54</v>
      </c>
      <c r="J1" s="5" t="s">
        <v>55</v>
      </c>
      <c r="K1" s="5" t="s">
        <v>56</v>
      </c>
      <c r="L1" s="5" t="s">
        <v>57</v>
      </c>
      <c r="M1" s="5" t="s">
        <v>58</v>
      </c>
    </row>
    <row r="2" spans="1:13" ht="15" customHeight="1" x14ac:dyDescent="0.25">
      <c r="A2" s="18" t="s">
        <v>1</v>
      </c>
      <c r="B2" s="18" t="s">
        <v>81</v>
      </c>
      <c r="C2" s="18" t="s">
        <v>51</v>
      </c>
      <c r="E2" s="5" t="s">
        <v>59</v>
      </c>
      <c r="F2" s="5">
        <v>4</v>
      </c>
      <c r="G2" s="5">
        <v>-1</v>
      </c>
      <c r="H2" s="5">
        <v>2</v>
      </c>
      <c r="I2" s="5">
        <v>1</v>
      </c>
      <c r="J2" s="5">
        <v>1</v>
      </c>
      <c r="K2" s="5">
        <v>3</v>
      </c>
      <c r="L2" s="5">
        <f>SUM(F2:K2)</f>
        <v>10</v>
      </c>
      <c r="M2" s="5"/>
    </row>
    <row r="3" spans="1:13" ht="15" customHeight="1" x14ac:dyDescent="0.25">
      <c r="A3" s="21" t="s">
        <v>9</v>
      </c>
      <c r="B3" s="20">
        <f>'Zestawienie zbiorcze'!L3</f>
        <v>0.48357001967587337</v>
      </c>
      <c r="C3" s="19">
        <v>4</v>
      </c>
      <c r="E3" s="23" t="s">
        <v>9</v>
      </c>
      <c r="F3" s="6">
        <f>C3</f>
        <v>4</v>
      </c>
      <c r="G3" s="6">
        <v>2</v>
      </c>
      <c r="H3" s="6">
        <v>0</v>
      </c>
      <c r="I3" s="6">
        <v>1</v>
      </c>
      <c r="J3" s="6">
        <v>0</v>
      </c>
      <c r="K3" s="6">
        <f>'Rzeźba terenu'!D2</f>
        <v>3.5</v>
      </c>
      <c r="L3" s="6">
        <f>$G$2*G3+H3*$H$2+I3*$I$2+J3*$J$2+K3*$K$2+F3*$F$2</f>
        <v>25.5</v>
      </c>
      <c r="M3" s="6">
        <v>4</v>
      </c>
    </row>
    <row r="4" spans="1:13" ht="15" customHeight="1" x14ac:dyDescent="0.25">
      <c r="A4" s="21" t="s">
        <v>10</v>
      </c>
      <c r="B4" s="20">
        <f>'Zestawienie zbiorcze'!L4</f>
        <v>1.0053331901171028</v>
      </c>
      <c r="C4" s="19">
        <v>4</v>
      </c>
      <c r="E4" s="23" t="s">
        <v>10</v>
      </c>
      <c r="F4" s="6">
        <f t="shared" ref="F4:F28" si="0">C4</f>
        <v>4</v>
      </c>
      <c r="G4" s="6">
        <v>1</v>
      </c>
      <c r="H4" s="6">
        <v>0</v>
      </c>
      <c r="I4" s="6">
        <v>1</v>
      </c>
      <c r="J4" s="6">
        <v>0</v>
      </c>
      <c r="K4" s="6">
        <f>'Rzeźba terenu'!D3</f>
        <v>4</v>
      </c>
      <c r="L4" s="6">
        <f t="shared" ref="L4:L28" si="1">$G$2*G4+H4*$H$2+I4*$I$2+J4*$J$2+K4*$K$2+F4*$F$2</f>
        <v>28</v>
      </c>
      <c r="M4" s="6">
        <v>4</v>
      </c>
    </row>
    <row r="5" spans="1:13" ht="15" customHeight="1" x14ac:dyDescent="0.25">
      <c r="A5" s="21" t="s">
        <v>11</v>
      </c>
      <c r="B5" s="20">
        <f>'Zestawienie zbiorcze'!L5</f>
        <v>0.86273207637957816</v>
      </c>
      <c r="C5" s="19">
        <v>4</v>
      </c>
      <c r="E5" s="23" t="s">
        <v>11</v>
      </c>
      <c r="F5" s="6">
        <f t="shared" si="0"/>
        <v>4</v>
      </c>
      <c r="G5" s="6">
        <v>1</v>
      </c>
      <c r="H5" s="6">
        <v>0</v>
      </c>
      <c r="I5" s="6">
        <v>1</v>
      </c>
      <c r="J5" s="6">
        <v>0</v>
      </c>
      <c r="K5" s="6">
        <f>'Rzeźba terenu'!D4</f>
        <v>4</v>
      </c>
      <c r="L5" s="6">
        <f t="shared" si="1"/>
        <v>28</v>
      </c>
      <c r="M5" s="6">
        <v>4</v>
      </c>
    </row>
    <row r="6" spans="1:13" ht="15" customHeight="1" x14ac:dyDescent="0.25">
      <c r="A6" s="21" t="s">
        <v>12</v>
      </c>
      <c r="B6" s="20">
        <f>'Zestawienie zbiorcze'!L6</f>
        <v>1.0200770622878796</v>
      </c>
      <c r="C6" s="19">
        <v>4</v>
      </c>
      <c r="E6" s="23" t="s">
        <v>12</v>
      </c>
      <c r="F6" s="6">
        <f t="shared" si="0"/>
        <v>4</v>
      </c>
      <c r="G6" s="6">
        <v>1</v>
      </c>
      <c r="H6" s="6">
        <v>1</v>
      </c>
      <c r="I6" s="6">
        <v>1</v>
      </c>
      <c r="J6" s="6">
        <v>0</v>
      </c>
      <c r="K6" s="6">
        <f>'Rzeźba terenu'!D5</f>
        <v>4</v>
      </c>
      <c r="L6" s="6">
        <f t="shared" si="1"/>
        <v>30</v>
      </c>
      <c r="M6" s="6">
        <v>4</v>
      </c>
    </row>
    <row r="7" spans="1:13" ht="15" customHeight="1" x14ac:dyDescent="0.25">
      <c r="A7" s="21" t="s">
        <v>13</v>
      </c>
      <c r="B7" s="20">
        <f>'Zestawienie zbiorcze'!L7</f>
        <v>0.67370882931513787</v>
      </c>
      <c r="C7" s="19">
        <v>4</v>
      </c>
      <c r="E7" s="23" t="s">
        <v>13</v>
      </c>
      <c r="F7" s="6">
        <f t="shared" si="0"/>
        <v>4</v>
      </c>
      <c r="G7" s="6">
        <v>2</v>
      </c>
      <c r="H7" s="6">
        <v>0</v>
      </c>
      <c r="I7" s="6">
        <v>1</v>
      </c>
      <c r="J7" s="6">
        <v>0</v>
      </c>
      <c r="K7" s="6">
        <f>'Rzeźba terenu'!D6</f>
        <v>3</v>
      </c>
      <c r="L7" s="6">
        <f t="shared" si="1"/>
        <v>24</v>
      </c>
      <c r="M7" s="6">
        <v>4</v>
      </c>
    </row>
    <row r="8" spans="1:13" ht="15" customHeight="1" x14ac:dyDescent="0.25">
      <c r="A8" s="21" t="s">
        <v>14</v>
      </c>
      <c r="B8" s="20">
        <f>'Zestawienie zbiorcze'!L8</f>
        <v>1.9462030031179582</v>
      </c>
      <c r="C8" s="19">
        <v>4</v>
      </c>
      <c r="E8" s="23" t="s">
        <v>14</v>
      </c>
      <c r="F8" s="6">
        <f t="shared" si="0"/>
        <v>4</v>
      </c>
      <c r="G8" s="6">
        <v>2</v>
      </c>
      <c r="H8" s="6">
        <v>0</v>
      </c>
      <c r="I8" s="6">
        <v>1</v>
      </c>
      <c r="J8" s="6">
        <v>0</v>
      </c>
      <c r="K8" s="6">
        <f>'Rzeźba terenu'!D7</f>
        <v>3</v>
      </c>
      <c r="L8" s="6">
        <f t="shared" si="1"/>
        <v>24</v>
      </c>
      <c r="M8" s="6">
        <v>4</v>
      </c>
    </row>
    <row r="9" spans="1:13" ht="15" customHeight="1" x14ac:dyDescent="0.25">
      <c r="A9" s="21" t="s">
        <v>15</v>
      </c>
      <c r="B9" s="20">
        <f>'Zestawienie zbiorcze'!L9</f>
        <v>0.91902739537853206</v>
      </c>
      <c r="C9" s="19">
        <v>4</v>
      </c>
      <c r="E9" s="23" t="s">
        <v>15</v>
      </c>
      <c r="F9" s="6">
        <f t="shared" si="0"/>
        <v>4</v>
      </c>
      <c r="G9" s="6">
        <v>1</v>
      </c>
      <c r="H9" s="6">
        <v>0</v>
      </c>
      <c r="I9" s="6">
        <v>1</v>
      </c>
      <c r="J9" s="6">
        <v>0</v>
      </c>
      <c r="K9" s="6">
        <f>'Rzeźba terenu'!D8</f>
        <v>3.5</v>
      </c>
      <c r="L9" s="6">
        <f t="shared" si="1"/>
        <v>26.5</v>
      </c>
      <c r="M9" s="6">
        <v>4</v>
      </c>
    </row>
    <row r="10" spans="1:13" ht="15" customHeight="1" x14ac:dyDescent="0.25">
      <c r="A10" s="21" t="s">
        <v>16</v>
      </c>
      <c r="B10" s="20">
        <f>'Zestawienie zbiorcze'!L10</f>
        <v>0.58358866401180232</v>
      </c>
      <c r="C10" s="19">
        <v>4</v>
      </c>
      <c r="E10" s="23" t="s">
        <v>16</v>
      </c>
      <c r="F10" s="6">
        <f t="shared" si="0"/>
        <v>4</v>
      </c>
      <c r="G10" s="6">
        <v>1</v>
      </c>
      <c r="H10" s="6">
        <v>0</v>
      </c>
      <c r="I10" s="6">
        <v>1</v>
      </c>
      <c r="J10" s="6">
        <v>0</v>
      </c>
      <c r="K10" s="6">
        <f>'Rzeźba terenu'!D9</f>
        <v>4</v>
      </c>
      <c r="L10" s="6">
        <f t="shared" si="1"/>
        <v>28</v>
      </c>
      <c r="M10" s="6">
        <v>4</v>
      </c>
    </row>
    <row r="11" spans="1:13" ht="15" customHeight="1" x14ac:dyDescent="0.25">
      <c r="A11" s="21" t="s">
        <v>17</v>
      </c>
      <c r="B11" s="20">
        <f>'Zestawienie zbiorcze'!L11</f>
        <v>0.58014583630194139</v>
      </c>
      <c r="C11" s="19">
        <v>4</v>
      </c>
      <c r="E11" s="23" t="s">
        <v>17</v>
      </c>
      <c r="F11" s="6">
        <f t="shared" si="0"/>
        <v>4</v>
      </c>
      <c r="G11" s="6">
        <v>2</v>
      </c>
      <c r="H11" s="6">
        <v>1</v>
      </c>
      <c r="I11" s="6">
        <v>1</v>
      </c>
      <c r="J11" s="6">
        <v>0</v>
      </c>
      <c r="K11" s="6">
        <f>'Rzeźba terenu'!D10</f>
        <v>3</v>
      </c>
      <c r="L11" s="6">
        <f t="shared" si="1"/>
        <v>26</v>
      </c>
      <c r="M11" s="6">
        <v>4</v>
      </c>
    </row>
    <row r="12" spans="1:13" ht="15" customHeight="1" x14ac:dyDescent="0.25">
      <c r="A12" s="21" t="s">
        <v>18</v>
      </c>
      <c r="B12" s="20">
        <f>'Zestawienie zbiorcze'!L12</f>
        <v>2.0563545187285679</v>
      </c>
      <c r="C12" s="19">
        <v>4</v>
      </c>
      <c r="E12" s="23" t="s">
        <v>18</v>
      </c>
      <c r="F12" s="6">
        <f t="shared" si="0"/>
        <v>4</v>
      </c>
      <c r="G12" s="6">
        <v>1</v>
      </c>
      <c r="H12" s="6">
        <v>0</v>
      </c>
      <c r="I12" s="6">
        <v>1</v>
      </c>
      <c r="J12" s="6">
        <v>2</v>
      </c>
      <c r="K12" s="6">
        <f>'Rzeźba terenu'!D11</f>
        <v>4</v>
      </c>
      <c r="L12" s="6">
        <f t="shared" si="1"/>
        <v>30</v>
      </c>
      <c r="M12" s="6">
        <v>4</v>
      </c>
    </row>
    <row r="13" spans="1:13" ht="15" customHeight="1" x14ac:dyDescent="0.25">
      <c r="A13" s="21" t="s">
        <v>19</v>
      </c>
      <c r="B13" s="20">
        <f>'Zestawienie zbiorcze'!L13</f>
        <v>3.9021950040799571</v>
      </c>
      <c r="C13" s="19">
        <v>4</v>
      </c>
      <c r="E13" s="23" t="s">
        <v>19</v>
      </c>
      <c r="F13" s="6">
        <f t="shared" si="0"/>
        <v>4</v>
      </c>
      <c r="G13" s="6">
        <v>2</v>
      </c>
      <c r="H13" s="6">
        <v>0</v>
      </c>
      <c r="I13" s="6">
        <v>1</v>
      </c>
      <c r="J13" s="6">
        <v>1</v>
      </c>
      <c r="K13" s="6">
        <f>'Rzeźba terenu'!D12</f>
        <v>2.5</v>
      </c>
      <c r="L13" s="6">
        <f t="shared" si="1"/>
        <v>23.5</v>
      </c>
      <c r="M13" s="6">
        <v>4</v>
      </c>
    </row>
    <row r="14" spans="1:13" ht="15" customHeight="1" x14ac:dyDescent="0.25">
      <c r="A14" s="21" t="s">
        <v>20</v>
      </c>
      <c r="B14" s="20">
        <f>'Zestawienie zbiorcze'!L14</f>
        <v>0.66386109934544757</v>
      </c>
      <c r="C14" s="19">
        <v>4</v>
      </c>
      <c r="E14" s="23" t="s">
        <v>20</v>
      </c>
      <c r="F14" s="6">
        <f t="shared" si="0"/>
        <v>4</v>
      </c>
      <c r="G14" s="6">
        <v>2</v>
      </c>
      <c r="H14" s="6">
        <v>0</v>
      </c>
      <c r="I14" s="6">
        <v>1</v>
      </c>
      <c r="J14" s="6">
        <v>0</v>
      </c>
      <c r="K14" s="6">
        <f>'Rzeźba terenu'!D13</f>
        <v>4</v>
      </c>
      <c r="L14" s="6">
        <f t="shared" si="1"/>
        <v>27</v>
      </c>
      <c r="M14" s="6">
        <v>4</v>
      </c>
    </row>
    <row r="15" spans="1:13" ht="15" customHeight="1" x14ac:dyDescent="0.25">
      <c r="A15" s="21" t="s">
        <v>21</v>
      </c>
      <c r="B15" s="20">
        <f>'Zestawienie zbiorcze'!L15</f>
        <v>0.64824013147946979</v>
      </c>
      <c r="C15" s="19">
        <v>4</v>
      </c>
      <c r="E15" s="23" t="s">
        <v>21</v>
      </c>
      <c r="F15" s="6">
        <f t="shared" si="0"/>
        <v>4</v>
      </c>
      <c r="G15" s="19">
        <v>1</v>
      </c>
      <c r="H15" s="6">
        <v>0</v>
      </c>
      <c r="I15" s="6">
        <v>1</v>
      </c>
      <c r="J15" s="6">
        <v>0</v>
      </c>
      <c r="K15" s="6">
        <f>'Rzeźba terenu'!D14</f>
        <v>3.5</v>
      </c>
      <c r="L15" s="6">
        <f t="shared" si="1"/>
        <v>26.5</v>
      </c>
      <c r="M15" s="6">
        <v>4</v>
      </c>
    </row>
    <row r="16" spans="1:13" ht="15" customHeight="1" x14ac:dyDescent="0.25">
      <c r="A16" s="21" t="s">
        <v>22</v>
      </c>
      <c r="B16" s="20">
        <f>'Zestawienie zbiorcze'!L16</f>
        <v>1.3902977910991401</v>
      </c>
      <c r="C16" s="19">
        <v>4</v>
      </c>
      <c r="E16" s="23" t="s">
        <v>22</v>
      </c>
      <c r="F16" s="6">
        <f t="shared" si="0"/>
        <v>4</v>
      </c>
      <c r="G16" s="19">
        <v>1</v>
      </c>
      <c r="H16" s="6">
        <v>0</v>
      </c>
      <c r="I16" s="6">
        <v>1</v>
      </c>
      <c r="J16" s="6">
        <v>0</v>
      </c>
      <c r="K16" s="6">
        <f>'Rzeźba terenu'!D15</f>
        <v>4</v>
      </c>
      <c r="L16" s="6">
        <f t="shared" si="1"/>
        <v>28</v>
      </c>
      <c r="M16" s="6">
        <v>4</v>
      </c>
    </row>
    <row r="17" spans="1:13" ht="15" customHeight="1" x14ac:dyDescent="0.25">
      <c r="A17" s="21" t="s">
        <v>23</v>
      </c>
      <c r="B17" s="20">
        <f>'Zestawienie zbiorcze'!L17</f>
        <v>1.2454279204006993</v>
      </c>
      <c r="C17" s="19">
        <v>4</v>
      </c>
      <c r="E17" s="23" t="s">
        <v>23</v>
      </c>
      <c r="F17" s="6">
        <f t="shared" si="0"/>
        <v>4</v>
      </c>
      <c r="G17" s="19">
        <v>1</v>
      </c>
      <c r="H17" s="6">
        <v>0</v>
      </c>
      <c r="I17" s="6">
        <v>1</v>
      </c>
      <c r="J17" s="6">
        <v>0</v>
      </c>
      <c r="K17" s="6">
        <f>'Rzeźba terenu'!D16</f>
        <v>3</v>
      </c>
      <c r="L17" s="6">
        <f t="shared" si="1"/>
        <v>25</v>
      </c>
      <c r="M17" s="6">
        <v>4</v>
      </c>
    </row>
    <row r="18" spans="1:13" ht="15" customHeight="1" x14ac:dyDescent="0.25">
      <c r="A18" s="21" t="s">
        <v>24</v>
      </c>
      <c r="B18" s="20">
        <f>'Zestawienie zbiorcze'!L18</f>
        <v>1.2282204856177006</v>
      </c>
      <c r="C18" s="19">
        <v>4</v>
      </c>
      <c r="E18" s="23" t="s">
        <v>24</v>
      </c>
      <c r="F18" s="6">
        <f t="shared" si="0"/>
        <v>4</v>
      </c>
      <c r="G18" s="19">
        <v>1</v>
      </c>
      <c r="H18" s="6">
        <v>0</v>
      </c>
      <c r="I18" s="6">
        <v>1</v>
      </c>
      <c r="J18" s="6">
        <v>0</v>
      </c>
      <c r="K18" s="6">
        <f>'Rzeźba terenu'!D17</f>
        <v>3.5</v>
      </c>
      <c r="L18" s="6">
        <f t="shared" si="1"/>
        <v>26.5</v>
      </c>
      <c r="M18" s="6">
        <v>4</v>
      </c>
    </row>
    <row r="19" spans="1:13" ht="15" customHeight="1" x14ac:dyDescent="0.25">
      <c r="A19" s="21" t="s">
        <v>25</v>
      </c>
      <c r="B19" s="20">
        <f>'Zestawienie zbiorcze'!L19</f>
        <v>0.46727573738568678</v>
      </c>
      <c r="C19" s="19">
        <v>4</v>
      </c>
      <c r="E19" s="23" t="s">
        <v>25</v>
      </c>
      <c r="F19" s="6">
        <f t="shared" si="0"/>
        <v>4</v>
      </c>
      <c r="G19" s="19">
        <v>2</v>
      </c>
      <c r="H19" s="6">
        <v>1</v>
      </c>
      <c r="I19" s="6">
        <v>1</v>
      </c>
      <c r="J19" s="6">
        <v>0</v>
      </c>
      <c r="K19" s="6">
        <f>'Rzeźba terenu'!D18</f>
        <v>2.5</v>
      </c>
      <c r="L19" s="6">
        <f t="shared" si="1"/>
        <v>24.5</v>
      </c>
      <c r="M19" s="6">
        <v>4</v>
      </c>
    </row>
    <row r="20" spans="1:13" ht="15" customHeight="1" x14ac:dyDescent="0.25">
      <c r="A20" s="21" t="s">
        <v>26</v>
      </c>
      <c r="B20" s="20">
        <f>'Zestawienie zbiorcze'!L20</f>
        <v>1.3244774734889615</v>
      </c>
      <c r="C20" s="19">
        <v>4</v>
      </c>
      <c r="E20" s="23" t="s">
        <v>26</v>
      </c>
      <c r="F20" s="6">
        <f t="shared" si="0"/>
        <v>4</v>
      </c>
      <c r="G20" s="19">
        <v>1</v>
      </c>
      <c r="H20" s="6">
        <v>0</v>
      </c>
      <c r="I20" s="6">
        <v>1</v>
      </c>
      <c r="J20" s="6">
        <v>0</v>
      </c>
      <c r="K20" s="6">
        <f>'Rzeźba terenu'!D19</f>
        <v>3.5</v>
      </c>
      <c r="L20" s="6">
        <f t="shared" si="1"/>
        <v>26.5</v>
      </c>
      <c r="M20" s="6">
        <v>4</v>
      </c>
    </row>
    <row r="21" spans="1:13" ht="15" customHeight="1" x14ac:dyDescent="0.25">
      <c r="A21" s="21" t="s">
        <v>27</v>
      </c>
      <c r="B21" s="20">
        <f>'Zestawienie zbiorcze'!L21</f>
        <v>0.74242589120554581</v>
      </c>
      <c r="C21" s="19">
        <v>4</v>
      </c>
      <c r="E21" s="23" t="s">
        <v>27</v>
      </c>
      <c r="F21" s="6">
        <f t="shared" si="0"/>
        <v>4</v>
      </c>
      <c r="G21" s="19">
        <v>1</v>
      </c>
      <c r="H21" s="6">
        <v>0</v>
      </c>
      <c r="I21" s="6">
        <v>1</v>
      </c>
      <c r="J21" s="6">
        <v>0</v>
      </c>
      <c r="K21" s="6">
        <f>'Rzeźba terenu'!D20</f>
        <v>3.5</v>
      </c>
      <c r="L21" s="6">
        <f t="shared" si="1"/>
        <v>26.5</v>
      </c>
      <c r="M21" s="6">
        <v>4</v>
      </c>
    </row>
    <row r="22" spans="1:13" ht="15" customHeight="1" x14ac:dyDescent="0.25">
      <c r="A22" s="21" t="s">
        <v>28</v>
      </c>
      <c r="B22" s="20">
        <f>'Zestawienie zbiorcze'!L22</f>
        <v>0.54522150000207004</v>
      </c>
      <c r="C22" s="19">
        <v>4</v>
      </c>
      <c r="E22" s="23" t="s">
        <v>28</v>
      </c>
      <c r="F22" s="6">
        <f t="shared" si="0"/>
        <v>4</v>
      </c>
      <c r="G22" s="19">
        <v>1</v>
      </c>
      <c r="H22" s="6">
        <v>0</v>
      </c>
      <c r="I22" s="6">
        <v>1</v>
      </c>
      <c r="J22" s="6">
        <v>0</v>
      </c>
      <c r="K22" s="6">
        <f>'Rzeźba terenu'!D21</f>
        <v>3.5</v>
      </c>
      <c r="L22" s="6">
        <f t="shared" si="1"/>
        <v>26.5</v>
      </c>
      <c r="M22" s="6">
        <v>4</v>
      </c>
    </row>
    <row r="23" spans="1:13" ht="15" customHeight="1" x14ac:dyDescent="0.25">
      <c r="A23" s="21" t="s">
        <v>29</v>
      </c>
      <c r="B23" s="20">
        <f>'Zestawienie zbiorcze'!L23</f>
        <v>1.850569647097261</v>
      </c>
      <c r="C23" s="19">
        <v>4</v>
      </c>
      <c r="E23" s="23" t="s">
        <v>29</v>
      </c>
      <c r="F23" s="6">
        <f t="shared" si="0"/>
        <v>4</v>
      </c>
      <c r="G23" s="19">
        <v>1</v>
      </c>
      <c r="H23" s="6">
        <v>0</v>
      </c>
      <c r="I23" s="6">
        <v>1</v>
      </c>
      <c r="J23" s="6">
        <v>0</v>
      </c>
      <c r="K23" s="6">
        <f>'Rzeźba terenu'!D22</f>
        <v>4</v>
      </c>
      <c r="L23" s="6">
        <f t="shared" si="1"/>
        <v>28</v>
      </c>
      <c r="M23" s="6">
        <v>4</v>
      </c>
    </row>
    <row r="24" spans="1:13" ht="15" customHeight="1" x14ac:dyDescent="0.25">
      <c r="A24" s="21" t="s">
        <v>30</v>
      </c>
      <c r="B24" s="20">
        <f>'Zestawienie zbiorcze'!L24</f>
        <v>0.48103498267849432</v>
      </c>
      <c r="C24" s="19">
        <v>4</v>
      </c>
      <c r="E24" s="23" t="s">
        <v>30</v>
      </c>
      <c r="F24" s="6">
        <f t="shared" si="0"/>
        <v>4</v>
      </c>
      <c r="G24" s="19">
        <v>1</v>
      </c>
      <c r="H24" s="6">
        <v>1</v>
      </c>
      <c r="I24" s="6">
        <v>1</v>
      </c>
      <c r="J24" s="6">
        <v>0</v>
      </c>
      <c r="K24" s="6">
        <f>'Rzeźba terenu'!D23</f>
        <v>4</v>
      </c>
      <c r="L24" s="6">
        <f t="shared" si="1"/>
        <v>30</v>
      </c>
      <c r="M24" s="6">
        <v>4</v>
      </c>
    </row>
    <row r="25" spans="1:13" ht="15" customHeight="1" x14ac:dyDescent="0.25">
      <c r="A25" s="21" t="s">
        <v>31</v>
      </c>
      <c r="B25" s="20">
        <f>'Zestawienie zbiorcze'!L25</f>
        <v>0.50600429130004054</v>
      </c>
      <c r="C25" s="19">
        <v>4</v>
      </c>
      <c r="E25" s="23" t="s">
        <v>31</v>
      </c>
      <c r="F25" s="6">
        <f t="shared" si="0"/>
        <v>4</v>
      </c>
      <c r="G25" s="19">
        <v>1</v>
      </c>
      <c r="H25" s="6">
        <v>1</v>
      </c>
      <c r="I25" s="6">
        <v>1</v>
      </c>
      <c r="J25" s="6">
        <v>0</v>
      </c>
      <c r="K25" s="6">
        <f>'Rzeźba terenu'!D24</f>
        <v>4</v>
      </c>
      <c r="L25" s="6">
        <f t="shared" si="1"/>
        <v>30</v>
      </c>
      <c r="M25" s="6">
        <v>4</v>
      </c>
    </row>
    <row r="26" spans="1:13" ht="15" customHeight="1" x14ac:dyDescent="0.25">
      <c r="A26" s="21" t="s">
        <v>32</v>
      </c>
      <c r="B26" s="20">
        <f>'Zestawienie zbiorcze'!L26</f>
        <v>0.89051758183395258</v>
      </c>
      <c r="C26" s="19">
        <v>4</v>
      </c>
      <c r="E26" s="23" t="s">
        <v>32</v>
      </c>
      <c r="F26" s="6">
        <f t="shared" si="0"/>
        <v>4</v>
      </c>
      <c r="G26" s="19">
        <v>1</v>
      </c>
      <c r="H26" s="6">
        <v>0</v>
      </c>
      <c r="I26" s="6">
        <v>1</v>
      </c>
      <c r="J26" s="6">
        <v>0</v>
      </c>
      <c r="K26" s="6">
        <f>'Rzeźba terenu'!D25</f>
        <v>4</v>
      </c>
      <c r="L26" s="6">
        <f t="shared" si="1"/>
        <v>28</v>
      </c>
      <c r="M26" s="6">
        <v>4</v>
      </c>
    </row>
    <row r="27" spans="1:13" ht="15" customHeight="1" x14ac:dyDescent="0.25">
      <c r="A27" s="21" t="s">
        <v>33</v>
      </c>
      <c r="B27" s="20">
        <f>'Zestawienie zbiorcze'!L27</f>
        <v>0.36473200092297564</v>
      </c>
      <c r="C27" s="19">
        <v>4</v>
      </c>
      <c r="E27" s="23" t="s">
        <v>33</v>
      </c>
      <c r="F27" s="6">
        <f t="shared" si="0"/>
        <v>4</v>
      </c>
      <c r="G27" s="19">
        <v>2</v>
      </c>
      <c r="H27" s="6">
        <v>1</v>
      </c>
      <c r="I27" s="6">
        <v>1</v>
      </c>
      <c r="J27" s="6">
        <v>0</v>
      </c>
      <c r="K27" s="6">
        <f>'Rzeźba terenu'!D26</f>
        <v>1.5</v>
      </c>
      <c r="L27" s="6">
        <f t="shared" si="1"/>
        <v>21.5</v>
      </c>
      <c r="M27" s="6">
        <v>4</v>
      </c>
    </row>
    <row r="28" spans="1:13" ht="15" customHeight="1" x14ac:dyDescent="0.25">
      <c r="A28" s="21" t="s">
        <v>34</v>
      </c>
      <c r="B28" s="20">
        <f>'Zestawienie zbiorcze'!L28</f>
        <v>0.39928725025697315</v>
      </c>
      <c r="C28" s="19">
        <v>4</v>
      </c>
      <c r="E28" s="23" t="s">
        <v>34</v>
      </c>
      <c r="F28" s="6">
        <f t="shared" si="0"/>
        <v>4</v>
      </c>
      <c r="G28" s="6">
        <v>2</v>
      </c>
      <c r="H28" s="6">
        <v>0</v>
      </c>
      <c r="I28" s="6">
        <v>1</v>
      </c>
      <c r="J28" s="6">
        <v>0</v>
      </c>
      <c r="K28" s="6">
        <f>'Rzeźba terenu'!D27</f>
        <v>1.5</v>
      </c>
      <c r="L28" s="6">
        <f t="shared" si="1"/>
        <v>19.5</v>
      </c>
      <c r="M28" s="6">
        <v>3</v>
      </c>
    </row>
    <row r="30" spans="1:13" ht="15" customHeight="1" x14ac:dyDescent="0.25">
      <c r="A30" s="18" t="s">
        <v>74</v>
      </c>
      <c r="B30" s="18" t="s">
        <v>68</v>
      </c>
      <c r="C30" s="18" t="s">
        <v>69</v>
      </c>
      <c r="I30" s="18" t="s">
        <v>66</v>
      </c>
      <c r="J30" s="18" t="s">
        <v>67</v>
      </c>
      <c r="K30" s="18" t="s">
        <v>68</v>
      </c>
      <c r="L30" s="18" t="s">
        <v>69</v>
      </c>
    </row>
    <row r="31" spans="1:13" ht="15" customHeight="1" x14ac:dyDescent="0.25">
      <c r="A31" s="36">
        <v>4</v>
      </c>
      <c r="B31" s="40">
        <f>C32</f>
        <v>0.16</v>
      </c>
      <c r="C31" s="40">
        <f>MAX(B3:B28)</f>
        <v>3.9021950040799571</v>
      </c>
      <c r="I31" s="36">
        <v>4</v>
      </c>
      <c r="J31" s="36" t="s">
        <v>61</v>
      </c>
      <c r="K31" s="40">
        <f>L32+0.5</f>
        <v>20.5</v>
      </c>
      <c r="L31" s="40">
        <v>42</v>
      </c>
    </row>
    <row r="32" spans="1:13" ht="15" customHeight="1" x14ac:dyDescent="0.25">
      <c r="A32" s="37">
        <v>3</v>
      </c>
      <c r="B32" s="41">
        <f>C33</f>
        <v>0.08</v>
      </c>
      <c r="C32" s="41">
        <v>0.16</v>
      </c>
      <c r="I32" s="37">
        <v>3</v>
      </c>
      <c r="J32" s="37" t="s">
        <v>62</v>
      </c>
      <c r="K32" s="41">
        <f>L33+0.5</f>
        <v>15.5</v>
      </c>
      <c r="L32" s="41">
        <f>L34*2</f>
        <v>20</v>
      </c>
    </row>
    <row r="33" spans="1:12" ht="15" customHeight="1" x14ac:dyDescent="0.25">
      <c r="A33" s="38">
        <v>2</v>
      </c>
      <c r="B33" s="42">
        <f>C34</f>
        <v>0.04</v>
      </c>
      <c r="C33" s="42">
        <v>0.08</v>
      </c>
      <c r="I33" s="38">
        <v>2</v>
      </c>
      <c r="J33" s="38" t="s">
        <v>63</v>
      </c>
      <c r="K33" s="42">
        <f>L34+0.5</f>
        <v>10.5</v>
      </c>
      <c r="L33" s="42">
        <f>L34*1.5</f>
        <v>15</v>
      </c>
    </row>
    <row r="34" spans="1:12" ht="15" customHeight="1" x14ac:dyDescent="0.25">
      <c r="A34" s="39">
        <v>1</v>
      </c>
      <c r="B34" s="43">
        <f>C35</f>
        <v>0.02</v>
      </c>
      <c r="C34" s="43">
        <v>0.04</v>
      </c>
      <c r="I34" s="39">
        <v>1</v>
      </c>
      <c r="J34" s="39" t="s">
        <v>64</v>
      </c>
      <c r="K34" s="43">
        <f>L35+0.5</f>
        <v>5.5</v>
      </c>
      <c r="L34" s="43">
        <f>L2</f>
        <v>10</v>
      </c>
    </row>
    <row r="35" spans="1:12" ht="15" customHeight="1" x14ac:dyDescent="0.25">
      <c r="A35" s="44">
        <v>0</v>
      </c>
      <c r="B35" s="45">
        <v>0</v>
      </c>
      <c r="C35" s="45">
        <v>0.02</v>
      </c>
      <c r="I35" s="44">
        <v>0</v>
      </c>
      <c r="J35" s="44" t="s">
        <v>65</v>
      </c>
      <c r="K35" s="45">
        <v>0</v>
      </c>
      <c r="L35" s="45">
        <f>L34*0.5</f>
        <v>5</v>
      </c>
    </row>
  </sheetData>
  <conditionalFormatting sqref="M3">
    <cfRule type="cellIs" dxfId="11" priority="6" operator="between">
      <formula>2</formula>
      <formula>2</formula>
    </cfRule>
  </conditionalFormatting>
  <conditionalFormatting sqref="M3:M28">
    <cfRule type="cellIs" dxfId="10" priority="1" operator="between">
      <formula>0</formula>
      <formula>0</formula>
    </cfRule>
    <cfRule type="cellIs" dxfId="9" priority="2" operator="between">
      <formula>1</formula>
      <formula>1</formula>
    </cfRule>
    <cfRule type="cellIs" dxfId="8" priority="3" operator="between">
      <formula>4</formula>
      <formula>4</formula>
    </cfRule>
    <cfRule type="cellIs" dxfId="7" priority="4" operator="between">
      <formula>3</formula>
      <formula>3</formula>
    </cfRule>
    <cfRule type="cellIs" dxfId="6" priority="5" operator="between">
      <formula>2</formula>
      <formula>2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47CB-382C-48DE-9AE3-1E071BADC43C}">
  <dimension ref="A2:O28"/>
  <sheetViews>
    <sheetView tabSelected="1" workbookViewId="0">
      <selection activeCell="L26" sqref="L26"/>
    </sheetView>
  </sheetViews>
  <sheetFormatPr defaultRowHeight="15" x14ac:dyDescent="0.25"/>
  <cols>
    <col min="1" max="1" width="17.85546875" customWidth="1"/>
    <col min="2" max="2" width="11.28515625" customWidth="1"/>
    <col min="3" max="3" width="11.5703125" customWidth="1"/>
    <col min="4" max="4" width="10.140625" customWidth="1"/>
    <col min="8" max="8" width="14.140625" customWidth="1"/>
    <col min="9" max="9" width="12.28515625" customWidth="1"/>
    <col min="12" max="12" width="25.85546875" customWidth="1"/>
    <col min="13" max="13" width="26.140625" customWidth="1"/>
    <col min="15" max="15" width="12.85546875" customWidth="1"/>
  </cols>
  <sheetData>
    <row r="2" spans="1:15" x14ac:dyDescent="0.25">
      <c r="A2" s="3" t="s">
        <v>1</v>
      </c>
      <c r="B2" s="16" t="s">
        <v>99</v>
      </c>
      <c r="C2" s="16" t="s">
        <v>83</v>
      </c>
      <c r="D2" s="16" t="s">
        <v>87</v>
      </c>
      <c r="E2" s="16" t="s">
        <v>84</v>
      </c>
      <c r="F2" s="16" t="s">
        <v>85</v>
      </c>
      <c r="G2" s="16" t="s">
        <v>86</v>
      </c>
      <c r="H2" s="16" t="s">
        <v>88</v>
      </c>
      <c r="I2" s="16" t="s">
        <v>89</v>
      </c>
      <c r="L2" s="18" t="s">
        <v>66</v>
      </c>
      <c r="M2" s="18" t="s">
        <v>67</v>
      </c>
      <c r="N2" s="18" t="s">
        <v>68</v>
      </c>
      <c r="O2" s="18" t="s">
        <v>69</v>
      </c>
    </row>
    <row r="3" spans="1:15" x14ac:dyDescent="0.25">
      <c r="A3" s="7" t="s">
        <v>9</v>
      </c>
      <c r="B3" s="6">
        <f>NOx!M3</f>
        <v>3</v>
      </c>
      <c r="C3" s="6">
        <f>'Ozon O3'!M3</f>
        <v>3</v>
      </c>
      <c r="D3" s="6">
        <f>'SO2'!N3</f>
        <v>1</v>
      </c>
      <c r="E3" s="6">
        <f>'pył PM 10'!N3</f>
        <v>2</v>
      </c>
      <c r="F3" s="6">
        <f>'pył PM 2,5'!N3</f>
        <v>3</v>
      </c>
      <c r="G3" s="6">
        <f>BaP!M3</f>
        <v>4</v>
      </c>
      <c r="H3" s="59">
        <f>AVERAGE(B3:G3)</f>
        <v>2.6666666666666665</v>
      </c>
      <c r="I3" s="1" t="s">
        <v>90</v>
      </c>
      <c r="L3" s="60">
        <v>4</v>
      </c>
      <c r="M3" s="60" t="s">
        <v>61</v>
      </c>
      <c r="N3" s="1">
        <v>3.5</v>
      </c>
      <c r="O3" s="1">
        <v>4</v>
      </c>
    </row>
    <row r="4" spans="1:15" x14ac:dyDescent="0.25">
      <c r="A4" s="7" t="s">
        <v>10</v>
      </c>
      <c r="B4" s="6">
        <f>NOx!M4</f>
        <v>2</v>
      </c>
      <c r="C4" s="6">
        <f>'Ozon O3'!M4</f>
        <v>3</v>
      </c>
      <c r="D4" s="6">
        <f>'SO2'!N4</f>
        <v>3</v>
      </c>
      <c r="E4" s="6">
        <f>'pył PM 10'!N4</f>
        <v>4</v>
      </c>
      <c r="F4" s="6">
        <f>'pył PM 2,5'!N4</f>
        <v>4</v>
      </c>
      <c r="G4" s="6">
        <f>BaP!M4</f>
        <v>4</v>
      </c>
      <c r="H4" s="59">
        <f t="shared" ref="H4:H27" si="0">AVERAGE(B4:G4)</f>
        <v>3.3333333333333335</v>
      </c>
      <c r="I4" s="1" t="s">
        <v>91</v>
      </c>
      <c r="L4" s="61">
        <v>3</v>
      </c>
      <c r="M4" s="61" t="s">
        <v>92</v>
      </c>
      <c r="N4" s="1">
        <v>2.5</v>
      </c>
      <c r="O4" s="2">
        <v>3.49</v>
      </c>
    </row>
    <row r="5" spans="1:15" x14ac:dyDescent="0.25">
      <c r="A5" s="7" t="s">
        <v>11</v>
      </c>
      <c r="B5" s="6">
        <f>NOx!M5</f>
        <v>2</v>
      </c>
      <c r="C5" s="6">
        <f>'Ozon O3'!M5</f>
        <v>2</v>
      </c>
      <c r="D5" s="6">
        <f>'SO2'!N5</f>
        <v>2</v>
      </c>
      <c r="E5" s="6">
        <f>'pył PM 10'!N5</f>
        <v>4</v>
      </c>
      <c r="F5" s="6">
        <f>'pył PM 2,5'!N5</f>
        <v>4</v>
      </c>
      <c r="G5" s="6">
        <f>BaP!M5</f>
        <v>4</v>
      </c>
      <c r="H5" s="59">
        <f t="shared" si="0"/>
        <v>3</v>
      </c>
      <c r="I5" s="1" t="s">
        <v>93</v>
      </c>
      <c r="L5" s="62">
        <v>2</v>
      </c>
      <c r="M5" s="62" t="s">
        <v>63</v>
      </c>
      <c r="N5" s="1">
        <v>1.5</v>
      </c>
      <c r="O5" s="2">
        <v>2.4900000000000002</v>
      </c>
    </row>
    <row r="6" spans="1:15" x14ac:dyDescent="0.25">
      <c r="A6" s="7" t="s">
        <v>12</v>
      </c>
      <c r="B6" s="6">
        <f>NOx!M6</f>
        <v>3</v>
      </c>
      <c r="C6" s="6">
        <f>'Ozon O3'!M6</f>
        <v>3</v>
      </c>
      <c r="D6" s="6">
        <f>'SO2'!N6</f>
        <v>3</v>
      </c>
      <c r="E6" s="6">
        <f>'pył PM 10'!N6</f>
        <v>4</v>
      </c>
      <c r="F6" s="6">
        <f>'pył PM 2,5'!N6</f>
        <v>4</v>
      </c>
      <c r="G6" s="6">
        <f>BaP!M6</f>
        <v>4</v>
      </c>
      <c r="H6" s="59">
        <f t="shared" si="0"/>
        <v>3.5</v>
      </c>
      <c r="I6" s="1" t="s">
        <v>93</v>
      </c>
      <c r="L6" s="63">
        <v>1</v>
      </c>
      <c r="M6" s="63" t="s">
        <v>64</v>
      </c>
      <c r="N6" s="1">
        <v>0.5</v>
      </c>
      <c r="O6" s="2">
        <v>1.49</v>
      </c>
    </row>
    <row r="7" spans="1:15" x14ac:dyDescent="0.25">
      <c r="A7" s="7" t="s">
        <v>13</v>
      </c>
      <c r="B7" s="6">
        <f>NOx!M7</f>
        <v>1</v>
      </c>
      <c r="C7" s="6">
        <f>'Ozon O3'!M7</f>
        <v>2</v>
      </c>
      <c r="D7" s="6">
        <f>'SO2'!N7</f>
        <v>2</v>
      </c>
      <c r="E7" s="6">
        <f>'pył PM 10'!N7</f>
        <v>2</v>
      </c>
      <c r="F7" s="6">
        <f>'pył PM 2,5'!N7</f>
        <v>3</v>
      </c>
      <c r="G7" s="6">
        <f>BaP!M7</f>
        <v>4</v>
      </c>
      <c r="H7" s="59">
        <f t="shared" si="0"/>
        <v>2.3333333333333335</v>
      </c>
      <c r="I7" s="1" t="s">
        <v>93</v>
      </c>
      <c r="L7" s="64">
        <v>0</v>
      </c>
      <c r="M7" s="64" t="s">
        <v>65</v>
      </c>
      <c r="N7" s="1">
        <v>0</v>
      </c>
      <c r="O7" s="2">
        <v>0.49</v>
      </c>
    </row>
    <row r="8" spans="1:15" x14ac:dyDescent="0.25">
      <c r="A8" s="7" t="s">
        <v>14</v>
      </c>
      <c r="B8" s="6">
        <f>NOx!M8</f>
        <v>2</v>
      </c>
      <c r="C8" s="6">
        <f>'Ozon O3'!M8</f>
        <v>3</v>
      </c>
      <c r="D8" s="6">
        <f>'SO2'!N8</f>
        <v>3</v>
      </c>
      <c r="E8" s="6">
        <f>'pył PM 10'!N8</f>
        <v>4</v>
      </c>
      <c r="F8" s="6">
        <f>'pył PM 2,5'!N8</f>
        <v>4</v>
      </c>
      <c r="G8" s="6">
        <f>BaP!M8</f>
        <v>4</v>
      </c>
      <c r="H8" s="59">
        <f t="shared" si="0"/>
        <v>3.3333333333333335</v>
      </c>
      <c r="I8" s="1" t="s">
        <v>93</v>
      </c>
    </row>
    <row r="9" spans="1:15" x14ac:dyDescent="0.25">
      <c r="A9" s="7" t="s">
        <v>15</v>
      </c>
      <c r="B9" s="6">
        <f>NOx!M9</f>
        <v>1</v>
      </c>
      <c r="C9" s="6">
        <f>'Ozon O3'!M9</f>
        <v>2</v>
      </c>
      <c r="D9" s="6">
        <f>'SO2'!N9</f>
        <v>2</v>
      </c>
      <c r="E9" s="6">
        <f>'pył PM 10'!N9</f>
        <v>3</v>
      </c>
      <c r="F9" s="6">
        <f>'pył PM 2,5'!N9</f>
        <v>3</v>
      </c>
      <c r="G9" s="6">
        <f>BaP!M9</f>
        <v>4</v>
      </c>
      <c r="H9" s="59">
        <f t="shared" si="0"/>
        <v>2.5</v>
      </c>
      <c r="I9" s="1" t="s">
        <v>90</v>
      </c>
      <c r="L9" s="16" t="s">
        <v>94</v>
      </c>
      <c r="M9" s="16" t="s">
        <v>100</v>
      </c>
      <c r="N9" s="16" t="s">
        <v>95</v>
      </c>
      <c r="O9" s="16" t="s">
        <v>96</v>
      </c>
    </row>
    <row r="10" spans="1:15" x14ac:dyDescent="0.25">
      <c r="A10" s="7" t="s">
        <v>16</v>
      </c>
      <c r="B10" s="6">
        <f>NOx!M10</f>
        <v>2</v>
      </c>
      <c r="C10" s="6">
        <f>'Ozon O3'!M10</f>
        <v>2</v>
      </c>
      <c r="D10" s="6">
        <f>'SO2'!N10</f>
        <v>2</v>
      </c>
      <c r="E10" s="6">
        <f>'pył PM 10'!N10</f>
        <v>3</v>
      </c>
      <c r="F10" s="6">
        <f>'pył PM 2,5'!N10</f>
        <v>4</v>
      </c>
      <c r="G10" s="6">
        <f>BaP!M10</f>
        <v>4</v>
      </c>
      <c r="H10" s="59">
        <f t="shared" si="0"/>
        <v>2.8333333333333335</v>
      </c>
      <c r="I10" s="1" t="s">
        <v>91</v>
      </c>
      <c r="L10" s="1" t="s">
        <v>97</v>
      </c>
      <c r="M10" s="2">
        <f>SUMIFS($H$3:$H$28,$I$3:$I$28,L10)</f>
        <v>4</v>
      </c>
      <c r="N10" s="1">
        <v>1</v>
      </c>
      <c r="O10" s="56">
        <f>M10/N10</f>
        <v>4</v>
      </c>
    </row>
    <row r="11" spans="1:15" x14ac:dyDescent="0.25">
      <c r="A11" s="7" t="s">
        <v>17</v>
      </c>
      <c r="B11" s="6">
        <f>NOx!M11</f>
        <v>2</v>
      </c>
      <c r="C11" s="6">
        <f>'Ozon O3'!M11</f>
        <v>3</v>
      </c>
      <c r="D11" s="6">
        <f>'SO2'!N11</f>
        <v>2</v>
      </c>
      <c r="E11" s="6">
        <f>'pył PM 10'!N11</f>
        <v>2</v>
      </c>
      <c r="F11" s="6">
        <f>'pył PM 2,5'!N11</f>
        <v>3</v>
      </c>
      <c r="G11" s="6">
        <f>BaP!M11</f>
        <v>4</v>
      </c>
      <c r="H11" s="59">
        <f t="shared" si="0"/>
        <v>2.6666666666666665</v>
      </c>
      <c r="I11" s="1" t="s">
        <v>91</v>
      </c>
      <c r="L11" s="1" t="s">
        <v>93</v>
      </c>
      <c r="M11" s="2">
        <f>SUMIFS($H$3:$H$28,$I$3:$I$28,L11)</f>
        <v>28.166666666666664</v>
      </c>
      <c r="N11" s="1">
        <v>9</v>
      </c>
      <c r="O11" s="57">
        <f>M11/N11</f>
        <v>3.1296296296296293</v>
      </c>
    </row>
    <row r="12" spans="1:15" x14ac:dyDescent="0.25">
      <c r="A12" s="7" t="s">
        <v>18</v>
      </c>
      <c r="B12" s="6">
        <f>NOx!M12</f>
        <v>4</v>
      </c>
      <c r="C12" s="6">
        <f>'Ozon O3'!M12</f>
        <v>4</v>
      </c>
      <c r="D12" s="6">
        <f>'SO2'!N12</f>
        <v>4</v>
      </c>
      <c r="E12" s="6">
        <f>'pył PM 10'!N12</f>
        <v>4</v>
      </c>
      <c r="F12" s="6">
        <f>'pył PM 2,5'!N12</f>
        <v>4</v>
      </c>
      <c r="G12" s="6">
        <f>BaP!M12</f>
        <v>4</v>
      </c>
      <c r="H12" s="59">
        <f t="shared" si="0"/>
        <v>4</v>
      </c>
      <c r="I12" s="1" t="s">
        <v>97</v>
      </c>
      <c r="L12" s="1" t="s">
        <v>91</v>
      </c>
      <c r="M12" s="2">
        <f>SUMIFS($H$3:$H$28,$I$3:$I$28,L12)</f>
        <v>14.333333333333334</v>
      </c>
      <c r="N12" s="1">
        <v>5</v>
      </c>
      <c r="O12" s="57">
        <f>M12/N12</f>
        <v>2.8666666666666667</v>
      </c>
    </row>
    <row r="13" spans="1:15" x14ac:dyDescent="0.25">
      <c r="A13" s="7" t="s">
        <v>19</v>
      </c>
      <c r="B13" s="6">
        <f>NOx!M13</f>
        <v>3</v>
      </c>
      <c r="C13" s="6">
        <f>'Ozon O3'!M13</f>
        <v>4</v>
      </c>
      <c r="D13" s="6">
        <f>'SO2'!N13</f>
        <v>4</v>
      </c>
      <c r="E13" s="6">
        <f>'pył PM 10'!N13</f>
        <v>4</v>
      </c>
      <c r="F13" s="6">
        <f>'pył PM 2,5'!N13</f>
        <v>4</v>
      </c>
      <c r="G13" s="6">
        <f>BaP!M13</f>
        <v>4</v>
      </c>
      <c r="H13" s="59">
        <f t="shared" si="0"/>
        <v>3.8333333333333335</v>
      </c>
      <c r="I13" s="1" t="s">
        <v>98</v>
      </c>
      <c r="L13" s="1" t="s">
        <v>98</v>
      </c>
      <c r="M13" s="2">
        <f>SUMIFS($H$3:$H$28,$I$3:$I$28,L13)</f>
        <v>14.833333333333334</v>
      </c>
      <c r="N13" s="1">
        <v>6</v>
      </c>
      <c r="O13" s="58">
        <f>M13/N13</f>
        <v>2.4722222222222223</v>
      </c>
    </row>
    <row r="14" spans="1:15" x14ac:dyDescent="0.25">
      <c r="A14" s="7" t="s">
        <v>20</v>
      </c>
      <c r="B14" s="6">
        <f>NOx!M14</f>
        <v>2</v>
      </c>
      <c r="C14" s="6">
        <f>'Ozon O3'!M14</f>
        <v>3</v>
      </c>
      <c r="D14" s="6">
        <f>'SO2'!N14</f>
        <v>2</v>
      </c>
      <c r="E14" s="6">
        <f>'pył PM 10'!N14</f>
        <v>3</v>
      </c>
      <c r="F14" s="6">
        <f>'pył PM 2,5'!N14</f>
        <v>4</v>
      </c>
      <c r="G14" s="6">
        <f>BaP!M14</f>
        <v>4</v>
      </c>
      <c r="H14" s="59">
        <f t="shared" si="0"/>
        <v>3</v>
      </c>
      <c r="I14" s="1" t="s">
        <v>90</v>
      </c>
    </row>
    <row r="15" spans="1:15" x14ac:dyDescent="0.25">
      <c r="A15" s="7" t="s">
        <v>21</v>
      </c>
      <c r="B15" s="6">
        <f>NOx!M15</f>
        <v>1</v>
      </c>
      <c r="C15" s="6">
        <f>'Ozon O3'!M15</f>
        <v>2</v>
      </c>
      <c r="D15" s="6">
        <f>'SO2'!N15</f>
        <v>2</v>
      </c>
      <c r="E15" s="6">
        <f>'pył PM 10'!N15</f>
        <v>3</v>
      </c>
      <c r="F15" s="6">
        <f>'pył PM 2,5'!N15</f>
        <v>4</v>
      </c>
      <c r="G15" s="6">
        <f>BaP!M15</f>
        <v>4</v>
      </c>
      <c r="H15" s="59">
        <f t="shared" si="0"/>
        <v>2.6666666666666665</v>
      </c>
      <c r="I15" s="1" t="s">
        <v>91</v>
      </c>
    </row>
    <row r="16" spans="1:15" x14ac:dyDescent="0.25">
      <c r="A16" s="7" t="s">
        <v>22</v>
      </c>
      <c r="B16" s="6">
        <f>NOx!M16</f>
        <v>2</v>
      </c>
      <c r="C16" s="6">
        <f>'Ozon O3'!M16</f>
        <v>3</v>
      </c>
      <c r="D16" s="6">
        <f>'SO2'!N16</f>
        <v>3</v>
      </c>
      <c r="E16" s="6">
        <f>'pył PM 10'!N16</f>
        <v>4</v>
      </c>
      <c r="F16" s="6">
        <f>'pył PM 2,5'!N16</f>
        <v>4</v>
      </c>
      <c r="G16" s="6">
        <f>BaP!M16</f>
        <v>4</v>
      </c>
      <c r="H16" s="59">
        <f t="shared" si="0"/>
        <v>3.3333333333333335</v>
      </c>
      <c r="I16" s="1" t="s">
        <v>93</v>
      </c>
      <c r="N16" s="4"/>
    </row>
    <row r="17" spans="1:9" x14ac:dyDescent="0.25">
      <c r="A17" s="7" t="s">
        <v>23</v>
      </c>
      <c r="B17" s="6">
        <f>NOx!M17</f>
        <v>2</v>
      </c>
      <c r="C17" s="6">
        <f>'Ozon O3'!M17</f>
        <v>2</v>
      </c>
      <c r="D17" s="6">
        <f>'SO2'!N17</f>
        <v>3</v>
      </c>
      <c r="E17" s="6">
        <f>'pył PM 10'!N17</f>
        <v>3</v>
      </c>
      <c r="F17" s="6">
        <f>'pył PM 2,5'!N17</f>
        <v>4</v>
      </c>
      <c r="G17" s="6">
        <f>BaP!M17</f>
        <v>4</v>
      </c>
      <c r="H17" s="59">
        <f t="shared" si="0"/>
        <v>3</v>
      </c>
      <c r="I17" s="1" t="s">
        <v>90</v>
      </c>
    </row>
    <row r="18" spans="1:9" x14ac:dyDescent="0.25">
      <c r="A18" s="7" t="s">
        <v>24</v>
      </c>
      <c r="B18" s="6">
        <f>NOx!M18</f>
        <v>3</v>
      </c>
      <c r="C18" s="6">
        <f>'Ozon O3'!M18</f>
        <v>3</v>
      </c>
      <c r="D18" s="6">
        <f>'SO2'!N18</f>
        <v>4</v>
      </c>
      <c r="E18" s="6">
        <f>'pył PM 10'!N18</f>
        <v>4</v>
      </c>
      <c r="F18" s="6">
        <f>'pył PM 2,5'!N18</f>
        <v>4</v>
      </c>
      <c r="G18" s="6">
        <f>BaP!M18</f>
        <v>4</v>
      </c>
      <c r="H18" s="59">
        <f t="shared" si="0"/>
        <v>3.6666666666666665</v>
      </c>
      <c r="I18" s="1" t="s">
        <v>93</v>
      </c>
    </row>
    <row r="19" spans="1:9" x14ac:dyDescent="0.25">
      <c r="A19" s="7" t="s">
        <v>25</v>
      </c>
      <c r="B19" s="6">
        <f>NOx!M19</f>
        <v>2</v>
      </c>
      <c r="C19" s="6">
        <f>'Ozon O3'!M19</f>
        <v>2</v>
      </c>
      <c r="D19" s="6">
        <f>'SO2'!N19</f>
        <v>1</v>
      </c>
      <c r="E19" s="6">
        <f>'pył PM 10'!N19</f>
        <v>2</v>
      </c>
      <c r="F19" s="6">
        <f>'pył PM 2,5'!N19</f>
        <v>2</v>
      </c>
      <c r="G19" s="6">
        <f>BaP!M19</f>
        <v>4</v>
      </c>
      <c r="H19" s="59">
        <f t="shared" si="0"/>
        <v>2.1666666666666665</v>
      </c>
      <c r="I19" s="1" t="s">
        <v>98</v>
      </c>
    </row>
    <row r="20" spans="1:9" x14ac:dyDescent="0.25">
      <c r="A20" s="7" t="s">
        <v>26</v>
      </c>
      <c r="B20" s="6">
        <f>NOx!M20</f>
        <v>2</v>
      </c>
      <c r="C20" s="6">
        <f>'Ozon O3'!M20</f>
        <v>3</v>
      </c>
      <c r="D20" s="6">
        <f>'SO2'!N20</f>
        <v>3</v>
      </c>
      <c r="E20" s="6">
        <f>'pył PM 10'!N20</f>
        <v>4</v>
      </c>
      <c r="F20" s="6">
        <f>'pył PM 2,5'!N20</f>
        <v>4</v>
      </c>
      <c r="G20" s="6">
        <f>BaP!M20</f>
        <v>4</v>
      </c>
      <c r="H20" s="59">
        <f t="shared" si="0"/>
        <v>3.3333333333333335</v>
      </c>
      <c r="I20" s="1" t="s">
        <v>93</v>
      </c>
    </row>
    <row r="21" spans="1:9" x14ac:dyDescent="0.25">
      <c r="A21" s="7" t="s">
        <v>27</v>
      </c>
      <c r="B21" s="6">
        <f>NOx!M21</f>
        <v>2</v>
      </c>
      <c r="C21" s="6">
        <f>'Ozon O3'!M21</f>
        <v>2</v>
      </c>
      <c r="D21" s="6">
        <f>'SO2'!N21</f>
        <v>2</v>
      </c>
      <c r="E21" s="6">
        <f>'pył PM 10'!N21</f>
        <v>3</v>
      </c>
      <c r="F21" s="6">
        <f>'pył PM 2,5'!N21</f>
        <v>4</v>
      </c>
      <c r="G21" s="6">
        <f>BaP!M21</f>
        <v>4</v>
      </c>
      <c r="H21" s="59">
        <f t="shared" si="0"/>
        <v>2.8333333333333335</v>
      </c>
      <c r="I21" s="1" t="s">
        <v>93</v>
      </c>
    </row>
    <row r="22" spans="1:9" x14ac:dyDescent="0.25">
      <c r="A22" s="7" t="s">
        <v>28</v>
      </c>
      <c r="B22" s="6">
        <f>NOx!M22</f>
        <v>2</v>
      </c>
      <c r="C22" s="6">
        <f>'Ozon O3'!M22</f>
        <v>2</v>
      </c>
      <c r="D22" s="6">
        <f>'SO2'!N22</f>
        <v>2</v>
      </c>
      <c r="E22" s="6">
        <f>'pył PM 10'!N22</f>
        <v>3</v>
      </c>
      <c r="F22" s="6">
        <f>'pył PM 2,5'!N22</f>
        <v>4</v>
      </c>
      <c r="G22" s="6">
        <f>BaP!M22</f>
        <v>4</v>
      </c>
      <c r="H22" s="59">
        <f t="shared" si="0"/>
        <v>2.8333333333333335</v>
      </c>
      <c r="I22" s="1" t="s">
        <v>93</v>
      </c>
    </row>
    <row r="23" spans="1:9" x14ac:dyDescent="0.25">
      <c r="A23" s="7" t="s">
        <v>29</v>
      </c>
      <c r="B23" s="6">
        <f>NOx!M23</f>
        <v>2</v>
      </c>
      <c r="C23" s="6">
        <f>'Ozon O3'!M23</f>
        <v>3</v>
      </c>
      <c r="D23" s="6">
        <f>'SO2'!N23</f>
        <v>3</v>
      </c>
      <c r="E23" s="6">
        <f>'pył PM 10'!N23</f>
        <v>4</v>
      </c>
      <c r="F23" s="6">
        <f>'pył PM 2,5'!N23</f>
        <v>4</v>
      </c>
      <c r="G23" s="6">
        <f>BaP!M23</f>
        <v>4</v>
      </c>
      <c r="H23" s="59">
        <f t="shared" si="0"/>
        <v>3.3333333333333335</v>
      </c>
      <c r="I23" s="1" t="s">
        <v>90</v>
      </c>
    </row>
    <row r="24" spans="1:9" x14ac:dyDescent="0.25">
      <c r="A24" s="7" t="s">
        <v>30</v>
      </c>
      <c r="B24" s="6">
        <f>NOx!M24</f>
        <v>3</v>
      </c>
      <c r="C24" s="6">
        <f>'Ozon O3'!M24</f>
        <v>2</v>
      </c>
      <c r="D24" s="6">
        <f>'SO2'!N24</f>
        <v>2</v>
      </c>
      <c r="E24" s="6">
        <f>'pył PM 10'!N24</f>
        <v>3</v>
      </c>
      <c r="F24" s="6">
        <f>'pył PM 2,5'!N24</f>
        <v>4</v>
      </c>
      <c r="G24" s="6">
        <f>BaP!M24</f>
        <v>4</v>
      </c>
      <c r="H24" s="59">
        <f t="shared" si="0"/>
        <v>3</v>
      </c>
      <c r="I24" s="1" t="s">
        <v>98</v>
      </c>
    </row>
    <row r="25" spans="1:9" x14ac:dyDescent="0.25">
      <c r="A25" s="7" t="s">
        <v>31</v>
      </c>
      <c r="B25" s="6">
        <f>NOx!M25</f>
        <v>2</v>
      </c>
      <c r="C25" s="6">
        <f>'Ozon O3'!M25</f>
        <v>2</v>
      </c>
      <c r="D25" s="6">
        <f>'SO2'!N25</f>
        <v>2</v>
      </c>
      <c r="E25" s="6">
        <f>'pył PM 10'!N25</f>
        <v>3</v>
      </c>
      <c r="F25" s="6">
        <f>'pył PM 2,5'!N25</f>
        <v>4</v>
      </c>
      <c r="G25" s="6">
        <f>BaP!M25</f>
        <v>4</v>
      </c>
      <c r="H25" s="59">
        <f t="shared" si="0"/>
        <v>2.8333333333333335</v>
      </c>
      <c r="I25" s="1" t="s">
        <v>91</v>
      </c>
    </row>
    <row r="26" spans="1:9" x14ac:dyDescent="0.25">
      <c r="A26" s="7" t="s">
        <v>32</v>
      </c>
      <c r="B26" s="6">
        <f>NOx!M26</f>
        <v>1</v>
      </c>
      <c r="C26" s="6">
        <f>'Ozon O3'!M26</f>
        <v>2</v>
      </c>
      <c r="D26" s="6">
        <f>'SO2'!N26</f>
        <v>2</v>
      </c>
      <c r="E26" s="6">
        <f>'pył PM 10'!N26</f>
        <v>4</v>
      </c>
      <c r="F26" s="6">
        <f>'pył PM 2,5'!N26</f>
        <v>4</v>
      </c>
      <c r="G26" s="6">
        <f>BaP!M26</f>
        <v>4</v>
      </c>
      <c r="H26" s="59">
        <f t="shared" si="0"/>
        <v>2.8333333333333335</v>
      </c>
      <c r="I26" s="1" t="s">
        <v>98</v>
      </c>
    </row>
    <row r="27" spans="1:9" x14ac:dyDescent="0.25">
      <c r="A27" s="7" t="s">
        <v>33</v>
      </c>
      <c r="B27" s="6">
        <f>NOx!M27</f>
        <v>2</v>
      </c>
      <c r="C27" s="6">
        <f>'Ozon O3'!M27</f>
        <v>2</v>
      </c>
      <c r="D27" s="6">
        <f>'SO2'!N27</f>
        <v>0</v>
      </c>
      <c r="E27" s="6">
        <f>'pył PM 10'!N27</f>
        <v>1</v>
      </c>
      <c r="F27" s="6">
        <f>'pył PM 2,5'!N27</f>
        <v>1</v>
      </c>
      <c r="G27" s="6">
        <f>BaP!M27</f>
        <v>4</v>
      </c>
      <c r="H27" s="59">
        <f t="shared" si="0"/>
        <v>1.6666666666666667</v>
      </c>
      <c r="I27" s="1" t="s">
        <v>98</v>
      </c>
    </row>
    <row r="28" spans="1:9" x14ac:dyDescent="0.25">
      <c r="A28" s="7" t="s">
        <v>34</v>
      </c>
      <c r="B28" s="6">
        <f>NOx!M28</f>
        <v>1</v>
      </c>
      <c r="C28" s="6">
        <f>'Ozon O3'!M28</f>
        <v>2</v>
      </c>
      <c r="D28" s="6">
        <f>'SO2'!N28</f>
        <v>0</v>
      </c>
      <c r="E28" s="6">
        <f>'pył PM 10'!N28</f>
        <v>1</v>
      </c>
      <c r="F28" s="6">
        <f>'pył PM 2,5'!N28</f>
        <v>1</v>
      </c>
      <c r="G28" s="6">
        <f>BaP!M28</f>
        <v>3</v>
      </c>
      <c r="H28" s="59">
        <f>AVERAGE(B28:G28)</f>
        <v>1.3333333333333333</v>
      </c>
      <c r="I28" s="1" t="s">
        <v>98</v>
      </c>
    </row>
  </sheetData>
  <conditionalFormatting sqref="B3:H3">
    <cfRule type="cellIs" dxfId="5" priority="6" operator="between">
      <formula>2</formula>
      <formula>2</formula>
    </cfRule>
  </conditionalFormatting>
  <conditionalFormatting sqref="B3:H28">
    <cfRule type="cellIs" dxfId="4" priority="1" operator="between">
      <formula>$N$7</formula>
      <formula>$O$7</formula>
    </cfRule>
    <cfRule type="cellIs" dxfId="3" priority="2" operator="between">
      <formula>$N$6</formula>
      <formula>$O$6</formula>
    </cfRule>
    <cfRule type="cellIs" dxfId="2" priority="3" operator="between">
      <formula>$N$3</formula>
      <formula>$O$3</formula>
    </cfRule>
    <cfRule type="cellIs" dxfId="1" priority="4" operator="between">
      <formula>$N$4</formula>
      <formula>$O$4</formula>
    </cfRule>
    <cfRule type="cellIs" dxfId="0" priority="5" operator="between">
      <formula>$N$5</formula>
      <formula>$O$5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4686-B2F7-43A2-8BC0-C5803B15E52A}">
  <dimension ref="A1:G28"/>
  <sheetViews>
    <sheetView workbookViewId="0">
      <selection activeCell="A2" sqref="A2:A28"/>
    </sheetView>
  </sheetViews>
  <sheetFormatPr defaultRowHeight="15" x14ac:dyDescent="0.25"/>
  <cols>
    <col min="1" max="1" width="18.42578125" customWidth="1"/>
    <col min="2" max="4" width="10.5703125" bestFit="1" customWidth="1"/>
    <col min="5" max="5" width="9.42578125" bestFit="1" customWidth="1"/>
    <col min="6" max="6" width="9.5703125" bestFit="1" customWidth="1"/>
    <col min="7" max="7" width="10.5703125" bestFit="1" customWidth="1"/>
  </cols>
  <sheetData>
    <row r="1" spans="1:7" x14ac:dyDescent="0.25">
      <c r="A1" s="18" t="s">
        <v>1</v>
      </c>
      <c r="B1" s="18" t="s">
        <v>2</v>
      </c>
      <c r="C1" s="18" t="s">
        <v>3</v>
      </c>
      <c r="D1" s="18" t="s">
        <v>4</v>
      </c>
      <c r="E1" s="18" t="s">
        <v>5</v>
      </c>
      <c r="F1" s="18" t="s">
        <v>6</v>
      </c>
      <c r="G1" s="18" t="s">
        <v>7</v>
      </c>
    </row>
    <row r="2" spans="1:7" x14ac:dyDescent="0.25">
      <c r="A2" s="27" t="s">
        <v>35</v>
      </c>
      <c r="B2" s="32">
        <f>SUM(B3:B28)</f>
        <v>3416375.5029999977</v>
      </c>
      <c r="C2" s="32">
        <f t="shared" ref="C2:G2" si="0">SUM(C3:C28)</f>
        <v>3216912.0640000007</v>
      </c>
      <c r="D2" s="32">
        <f t="shared" si="0"/>
        <v>3156877.8350000004</v>
      </c>
      <c r="E2" s="32">
        <f t="shared" si="0"/>
        <v>1936.8451190000001</v>
      </c>
      <c r="F2" s="32">
        <f t="shared" si="0"/>
        <v>739803.82900000003</v>
      </c>
      <c r="G2" s="32">
        <f t="shared" si="0"/>
        <v>1407199.0729999999</v>
      </c>
    </row>
    <row r="3" spans="1:7" x14ac:dyDescent="0.25">
      <c r="A3" s="21" t="s">
        <v>9</v>
      </c>
      <c r="B3" s="20">
        <v>128884.33000000003</v>
      </c>
      <c r="C3" s="20">
        <v>121272.52100000001</v>
      </c>
      <c r="D3" s="20">
        <v>119010.35700000002</v>
      </c>
      <c r="E3" s="20">
        <v>73.387237000000042</v>
      </c>
      <c r="F3" s="20">
        <v>26664.902999999988</v>
      </c>
      <c r="G3" s="20">
        <v>53222.73799999999</v>
      </c>
    </row>
    <row r="4" spans="1:7" x14ac:dyDescent="0.25">
      <c r="A4" s="21" t="s">
        <v>10</v>
      </c>
      <c r="B4" s="20">
        <v>127656.68100000013</v>
      </c>
      <c r="C4" s="20">
        <v>120083.27499999995</v>
      </c>
      <c r="D4" s="20">
        <v>117843.30199999997</v>
      </c>
      <c r="E4" s="20">
        <v>66.412035000000017</v>
      </c>
      <c r="F4" s="20">
        <v>28197.291000000005</v>
      </c>
      <c r="G4" s="20">
        <v>52711.476999999992</v>
      </c>
    </row>
    <row r="5" spans="1:7" x14ac:dyDescent="0.25">
      <c r="A5" s="21" t="s">
        <v>11</v>
      </c>
      <c r="B5" s="20">
        <v>86229.488000000041</v>
      </c>
      <c r="C5" s="20">
        <v>81049.533999999971</v>
      </c>
      <c r="D5" s="20">
        <v>79540.574000000037</v>
      </c>
      <c r="E5" s="20">
        <v>49.159233000000008</v>
      </c>
      <c r="F5" s="20">
        <v>17322.175000000003</v>
      </c>
      <c r="G5" s="20">
        <v>35735.60100000001</v>
      </c>
    </row>
    <row r="6" spans="1:7" x14ac:dyDescent="0.25">
      <c r="A6" s="21" t="s">
        <v>12</v>
      </c>
      <c r="B6" s="20">
        <v>168662.97400000002</v>
      </c>
      <c r="C6" s="20">
        <v>158390.88199999993</v>
      </c>
      <c r="D6" s="20">
        <v>155444.97899999993</v>
      </c>
      <c r="E6" s="20">
        <v>96.148711999999946</v>
      </c>
      <c r="F6" s="20">
        <v>36086.067999999999</v>
      </c>
      <c r="G6" s="20">
        <v>70005.321999999986</v>
      </c>
    </row>
    <row r="7" spans="1:7" x14ac:dyDescent="0.25">
      <c r="A7" s="21" t="s">
        <v>13</v>
      </c>
      <c r="B7" s="20">
        <v>45456.164000000012</v>
      </c>
      <c r="C7" s="20">
        <v>43062.217000000004</v>
      </c>
      <c r="D7" s="20">
        <v>42247.504000000008</v>
      </c>
      <c r="E7" s="20">
        <v>25.581450000000007</v>
      </c>
      <c r="F7" s="20">
        <v>14272.248000000003</v>
      </c>
      <c r="G7" s="20">
        <v>18265.989000000005</v>
      </c>
    </row>
    <row r="8" spans="1:7" x14ac:dyDescent="0.25">
      <c r="A8" s="21" t="s">
        <v>14</v>
      </c>
      <c r="B8" s="20">
        <v>127728.507</v>
      </c>
      <c r="C8" s="20">
        <v>120097.85299999999</v>
      </c>
      <c r="D8" s="20">
        <v>117859.80200000001</v>
      </c>
      <c r="E8" s="20">
        <v>72.748438000000021</v>
      </c>
      <c r="F8" s="20">
        <v>27145.653999999995</v>
      </c>
      <c r="G8" s="20">
        <v>52847.428000000022</v>
      </c>
    </row>
    <row r="9" spans="1:7" x14ac:dyDescent="0.25">
      <c r="A9" s="21" t="s">
        <v>15</v>
      </c>
      <c r="B9" s="20">
        <v>168137.92299999998</v>
      </c>
      <c r="C9" s="20">
        <v>158091.56300000002</v>
      </c>
      <c r="D9" s="20">
        <v>155146.36999999994</v>
      </c>
      <c r="E9" s="20">
        <v>95.811955000000054</v>
      </c>
      <c r="F9" s="20">
        <v>34253.353000000003</v>
      </c>
      <c r="G9" s="20">
        <v>69581.316000000006</v>
      </c>
    </row>
    <row r="10" spans="1:7" x14ac:dyDescent="0.25">
      <c r="A10" s="21" t="s">
        <v>16</v>
      </c>
      <c r="B10" s="20">
        <v>133134.79500000007</v>
      </c>
      <c r="C10" s="20">
        <v>125137.69899999996</v>
      </c>
      <c r="D10" s="20">
        <v>122807.90499999997</v>
      </c>
      <c r="E10" s="20">
        <v>75.899749999999983</v>
      </c>
      <c r="F10" s="20">
        <v>26708.907000000003</v>
      </c>
      <c r="G10" s="20">
        <v>55167.698000000004</v>
      </c>
    </row>
    <row r="11" spans="1:7" x14ac:dyDescent="0.25">
      <c r="A11" s="21" t="s">
        <v>17</v>
      </c>
      <c r="B11" s="20">
        <v>242350.62299999976</v>
      </c>
      <c r="C11" s="20">
        <v>228096.1390000002</v>
      </c>
      <c r="D11" s="20">
        <v>223838.95499999999</v>
      </c>
      <c r="E11" s="20">
        <v>137.93696799999992</v>
      </c>
      <c r="F11" s="20">
        <v>51066.575999999965</v>
      </c>
      <c r="G11" s="20">
        <v>99990.271999999968</v>
      </c>
    </row>
    <row r="12" spans="1:7" x14ac:dyDescent="0.25">
      <c r="A12" s="21" t="s">
        <v>18</v>
      </c>
      <c r="B12" s="20">
        <v>395539.2969999999</v>
      </c>
      <c r="C12" s="20">
        <v>374919.73000000021</v>
      </c>
      <c r="D12" s="20">
        <v>367835.16300000029</v>
      </c>
      <c r="E12" s="20">
        <v>223.37034999999986</v>
      </c>
      <c r="F12" s="20">
        <v>98179.112999999998</v>
      </c>
      <c r="G12" s="20">
        <v>159705.8140000001</v>
      </c>
    </row>
    <row r="13" spans="1:7" x14ac:dyDescent="0.25">
      <c r="A13" s="21" t="s">
        <v>19</v>
      </c>
      <c r="B13" s="20">
        <v>78962.624999999985</v>
      </c>
      <c r="C13" s="20">
        <v>74555.650000000009</v>
      </c>
      <c r="D13" s="20">
        <v>73155.267000000007</v>
      </c>
      <c r="E13" s="20">
        <v>44.721189000000003</v>
      </c>
      <c r="F13" s="20">
        <v>19889.157000000007</v>
      </c>
      <c r="G13" s="20">
        <v>32197.085999999999</v>
      </c>
    </row>
    <row r="14" spans="1:7" x14ac:dyDescent="0.25">
      <c r="A14" s="21" t="s">
        <v>20</v>
      </c>
      <c r="B14" s="20">
        <v>93886.073000000019</v>
      </c>
      <c r="C14" s="20">
        <v>88244.303000000044</v>
      </c>
      <c r="D14" s="20">
        <v>86601.44</v>
      </c>
      <c r="E14" s="20">
        <v>53.525010999999999</v>
      </c>
      <c r="F14" s="20">
        <v>18853.166999999994</v>
      </c>
      <c r="G14" s="20">
        <v>38910.872999999985</v>
      </c>
    </row>
    <row r="15" spans="1:7" x14ac:dyDescent="0.25">
      <c r="A15" s="21" t="s">
        <v>21</v>
      </c>
      <c r="B15" s="20">
        <v>210976.01899999994</v>
      </c>
      <c r="C15" s="20">
        <v>198390.10600000006</v>
      </c>
      <c r="D15" s="20">
        <v>194693.38699999996</v>
      </c>
      <c r="E15" s="20">
        <v>120.20532099999997</v>
      </c>
      <c r="F15" s="20">
        <v>43268.722999999984</v>
      </c>
      <c r="G15" s="20">
        <v>87301.396999999983</v>
      </c>
    </row>
    <row r="16" spans="1:7" x14ac:dyDescent="0.25">
      <c r="A16" s="21" t="s">
        <v>22</v>
      </c>
      <c r="B16" s="20">
        <v>214537.18199999986</v>
      </c>
      <c r="C16" s="20">
        <v>201939.38600000003</v>
      </c>
      <c r="D16" s="20">
        <v>198170.13700000005</v>
      </c>
      <c r="E16" s="20">
        <v>122.11441800000001</v>
      </c>
      <c r="F16" s="20">
        <v>44693.347000000002</v>
      </c>
      <c r="G16" s="20">
        <v>88508.786000000007</v>
      </c>
    </row>
    <row r="17" spans="1:7" x14ac:dyDescent="0.25">
      <c r="A17" s="21" t="s">
        <v>23</v>
      </c>
      <c r="B17" s="20">
        <v>102041.60999999999</v>
      </c>
      <c r="C17" s="20">
        <v>95999.455999999947</v>
      </c>
      <c r="D17" s="20">
        <v>94209.215999999957</v>
      </c>
      <c r="E17" s="20">
        <v>58.112016000000025</v>
      </c>
      <c r="F17" s="20">
        <v>21038.665000000012</v>
      </c>
      <c r="G17" s="20">
        <v>42162.740999999995</v>
      </c>
    </row>
    <row r="18" spans="1:7" x14ac:dyDescent="0.25">
      <c r="A18" s="21" t="s">
        <v>24</v>
      </c>
      <c r="B18" s="20">
        <v>92898.267000000022</v>
      </c>
      <c r="C18" s="20">
        <v>87400.261999999988</v>
      </c>
      <c r="D18" s="20">
        <v>85769.337999999989</v>
      </c>
      <c r="E18" s="20">
        <v>52.844727999999989</v>
      </c>
      <c r="F18" s="20">
        <v>20965.494999999984</v>
      </c>
      <c r="G18" s="20">
        <v>38334.868999999999</v>
      </c>
    </row>
    <row r="19" spans="1:7" x14ac:dyDescent="0.25">
      <c r="A19" s="21" t="s">
        <v>25</v>
      </c>
      <c r="B19" s="20">
        <v>85657.025000000023</v>
      </c>
      <c r="C19" s="20">
        <v>80510.867999999988</v>
      </c>
      <c r="D19" s="20">
        <v>79011.976999999999</v>
      </c>
      <c r="E19" s="20">
        <v>48.832845999999982</v>
      </c>
      <c r="F19" s="20">
        <v>17188.061999999998</v>
      </c>
      <c r="G19" s="20">
        <v>35498.752000000015</v>
      </c>
    </row>
    <row r="20" spans="1:7" x14ac:dyDescent="0.25">
      <c r="A20" s="21" t="s">
        <v>26</v>
      </c>
      <c r="B20" s="20">
        <v>191583.28499999986</v>
      </c>
      <c r="C20" s="20">
        <v>180343.932</v>
      </c>
      <c r="D20" s="20">
        <v>176976.927</v>
      </c>
      <c r="E20" s="20">
        <v>109.01460199999995</v>
      </c>
      <c r="F20" s="20">
        <v>40790.135000000002</v>
      </c>
      <c r="G20" s="20">
        <v>78991.617000000013</v>
      </c>
    </row>
    <row r="21" spans="1:7" x14ac:dyDescent="0.25">
      <c r="A21" s="21" t="s">
        <v>27</v>
      </c>
      <c r="B21" s="20">
        <v>143781.76699999999</v>
      </c>
      <c r="C21" s="20">
        <v>135147.68199999994</v>
      </c>
      <c r="D21" s="20">
        <v>132631.39800000004</v>
      </c>
      <c r="E21" s="20">
        <v>81.965148999999968</v>
      </c>
      <c r="F21" s="20">
        <v>28920.154999999999</v>
      </c>
      <c r="G21" s="20">
        <v>59580.207999999999</v>
      </c>
    </row>
    <row r="22" spans="1:7" x14ac:dyDescent="0.25">
      <c r="A22" s="21" t="s">
        <v>28</v>
      </c>
      <c r="B22" s="20">
        <v>72358.225999999995</v>
      </c>
      <c r="C22" s="20">
        <v>68275.301000000007</v>
      </c>
      <c r="D22" s="20">
        <v>66994.320999999982</v>
      </c>
      <c r="E22" s="20">
        <v>41.010816000000013</v>
      </c>
      <c r="F22" s="20">
        <v>17938.116999999991</v>
      </c>
      <c r="G22" s="20">
        <v>29560.349000000006</v>
      </c>
    </row>
    <row r="23" spans="1:7" x14ac:dyDescent="0.25">
      <c r="A23" s="21" t="s">
        <v>29</v>
      </c>
      <c r="B23" s="20">
        <v>66159.81700000001</v>
      </c>
      <c r="C23" s="20">
        <v>62420.18</v>
      </c>
      <c r="D23" s="20">
        <v>61249.682999999983</v>
      </c>
      <c r="E23" s="20">
        <v>37.526208000000004</v>
      </c>
      <c r="F23" s="20">
        <v>15660.884000000005</v>
      </c>
      <c r="G23" s="20">
        <v>27064.98699999999</v>
      </c>
    </row>
    <row r="24" spans="1:7" x14ac:dyDescent="0.25">
      <c r="A24" s="21" t="s">
        <v>30</v>
      </c>
      <c r="B24" s="20">
        <v>134493.06200000003</v>
      </c>
      <c r="C24" s="20">
        <v>126415.06299999994</v>
      </c>
      <c r="D24" s="20">
        <v>124061.28299999997</v>
      </c>
      <c r="E24" s="20">
        <v>76.662694999999971</v>
      </c>
      <c r="F24" s="20">
        <v>27316.648000000012</v>
      </c>
      <c r="G24" s="20">
        <v>55701.733000000015</v>
      </c>
    </row>
    <row r="25" spans="1:7" x14ac:dyDescent="0.25">
      <c r="A25" s="21" t="s">
        <v>31</v>
      </c>
      <c r="B25" s="20">
        <v>76297.03300000001</v>
      </c>
      <c r="C25" s="20">
        <v>71702.469000000012</v>
      </c>
      <c r="D25" s="20">
        <v>70378.184999999954</v>
      </c>
      <c r="E25" s="20">
        <v>43.497043999999995</v>
      </c>
      <c r="F25" s="20">
        <v>15279.130999999999</v>
      </c>
      <c r="G25" s="20">
        <v>31609.115999999998</v>
      </c>
    </row>
    <row r="26" spans="1:7" x14ac:dyDescent="0.25">
      <c r="A26" s="21" t="s">
        <v>32</v>
      </c>
      <c r="B26" s="20">
        <v>49371.246999999988</v>
      </c>
      <c r="C26" s="20">
        <v>46352.395999999986</v>
      </c>
      <c r="D26" s="20">
        <v>45540.987000000016</v>
      </c>
      <c r="E26" s="20">
        <v>28.146753000000004</v>
      </c>
      <c r="F26" s="20">
        <v>9907.0549999999985</v>
      </c>
      <c r="G26" s="20">
        <v>20450.740999999998</v>
      </c>
    </row>
    <row r="27" spans="1:7" x14ac:dyDescent="0.25">
      <c r="A27" s="21" t="s">
        <v>33</v>
      </c>
      <c r="B27" s="20">
        <v>77886.549999999945</v>
      </c>
      <c r="C27" s="20">
        <v>73046.258999999962</v>
      </c>
      <c r="D27" s="20">
        <v>71690.949999999983</v>
      </c>
      <c r="E27" s="20">
        <v>44.469375999999976</v>
      </c>
      <c r="F27" s="20">
        <v>15937.029000000004</v>
      </c>
      <c r="G27" s="20">
        <v>32459.716999999993</v>
      </c>
    </row>
    <row r="28" spans="1:7" x14ac:dyDescent="0.25">
      <c r="A28" s="21" t="s">
        <v>34</v>
      </c>
      <c r="B28" s="20">
        <v>101704.93299999995</v>
      </c>
      <c r="C28" s="20">
        <v>95967.338000000076</v>
      </c>
      <c r="D28" s="20">
        <v>94168.428000000014</v>
      </c>
      <c r="E28" s="20">
        <v>57.740818999999988</v>
      </c>
      <c r="F28" s="20">
        <v>22261.770999999993</v>
      </c>
      <c r="G28" s="20">
        <v>41632.445999999967</v>
      </c>
    </row>
  </sheetData>
  <sortState xmlns:xlrd2="http://schemas.microsoft.com/office/spreadsheetml/2017/richdata2" ref="A3:G28">
    <sortCondition ref="A3:A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68E0-F77B-4278-A75C-6AFFE7F2616C}">
  <dimension ref="A1:G28"/>
  <sheetViews>
    <sheetView workbookViewId="0">
      <selection activeCell="K19" sqref="K19"/>
    </sheetView>
  </sheetViews>
  <sheetFormatPr defaultRowHeight="15" x14ac:dyDescent="0.25"/>
  <cols>
    <col min="1" max="1" width="16.28515625" customWidth="1"/>
    <col min="2" max="2" width="12.5703125" bestFit="1" customWidth="1"/>
    <col min="3" max="4" width="11.5703125" bestFit="1" customWidth="1"/>
    <col min="5" max="5" width="9.28515625" bestFit="1" customWidth="1"/>
    <col min="6" max="6" width="12.5703125" bestFit="1" customWidth="1"/>
    <col min="7" max="7" width="10.5703125" bestFit="1" customWidth="1"/>
  </cols>
  <sheetData>
    <row r="1" spans="1:7" x14ac:dyDescent="0.25">
      <c r="A1" s="18" t="s">
        <v>1</v>
      </c>
      <c r="B1" s="18" t="s">
        <v>2</v>
      </c>
      <c r="C1" s="18" t="s">
        <v>3</v>
      </c>
      <c r="D1" s="18" t="s">
        <v>4</v>
      </c>
      <c r="E1" s="18" t="s">
        <v>5</v>
      </c>
      <c r="F1" s="18" t="s">
        <v>6</v>
      </c>
      <c r="G1" s="18" t="s">
        <v>7</v>
      </c>
    </row>
    <row r="2" spans="1:7" x14ac:dyDescent="0.25">
      <c r="A2" s="27" t="s">
        <v>35</v>
      </c>
      <c r="B2" s="28">
        <f>SUM(B3:B28)</f>
        <v>108512.34732151512</v>
      </c>
      <c r="C2" s="28">
        <f t="shared" ref="C2:G2" si="0">SUM(C3:C28)</f>
        <v>60620.069790518624</v>
      </c>
      <c r="D2" s="28">
        <f t="shared" si="0"/>
        <v>46298.717838411547</v>
      </c>
      <c r="E2" s="29">
        <f t="shared" si="0"/>
        <v>1.0865552272402121</v>
      </c>
      <c r="F2" s="28">
        <f t="shared" si="0"/>
        <v>990914.42363090324</v>
      </c>
      <c r="G2" s="28">
        <f t="shared" si="0"/>
        <v>2041.8817415325266</v>
      </c>
    </row>
    <row r="3" spans="1:7" x14ac:dyDescent="0.25">
      <c r="A3" s="21" t="s">
        <v>9</v>
      </c>
      <c r="B3" s="24">
        <v>15576.632674586632</v>
      </c>
      <c r="C3" s="24">
        <v>10202.383902031279</v>
      </c>
      <c r="D3" s="24">
        <v>7722.4526705085464</v>
      </c>
      <c r="E3" s="26">
        <v>0.18735546514064208</v>
      </c>
      <c r="F3" s="24">
        <v>174909.81829720704</v>
      </c>
      <c r="G3" s="24">
        <v>336.51768245353787</v>
      </c>
    </row>
    <row r="4" spans="1:7" x14ac:dyDescent="0.25">
      <c r="A4" s="21" t="s">
        <v>10</v>
      </c>
      <c r="B4" s="24">
        <v>2371.5163263851678</v>
      </c>
      <c r="C4" s="24">
        <v>1307.5426824193601</v>
      </c>
      <c r="D4" s="24">
        <v>988.86790770139316</v>
      </c>
      <c r="E4" s="26">
        <v>2.5583700480731018E-2</v>
      </c>
      <c r="F4" s="24">
        <v>21480.685041588469</v>
      </c>
      <c r="G4" s="24">
        <v>45.291856342351714</v>
      </c>
    </row>
    <row r="5" spans="1:7" x14ac:dyDescent="0.25">
      <c r="A5" s="21" t="s">
        <v>11</v>
      </c>
      <c r="B5" s="24">
        <v>3192.1762212647513</v>
      </c>
      <c r="C5" s="24">
        <v>2276.1341294702079</v>
      </c>
      <c r="D5" s="24">
        <v>1762.5934466939268</v>
      </c>
      <c r="E5" s="26">
        <v>4.3459482767564998E-2</v>
      </c>
      <c r="F5" s="24">
        <v>40600.074960272599</v>
      </c>
      <c r="G5" s="24">
        <v>79.392681484801031</v>
      </c>
    </row>
    <row r="6" spans="1:7" x14ac:dyDescent="0.25">
      <c r="A6" s="21" t="s">
        <v>12</v>
      </c>
      <c r="B6" s="24">
        <v>2519.1785066715397</v>
      </c>
      <c r="C6" s="24">
        <v>1177.1428427595695</v>
      </c>
      <c r="D6" s="24">
        <v>875.81164374490891</v>
      </c>
      <c r="E6" s="26">
        <v>2.3344072257094992E-2</v>
      </c>
      <c r="F6" s="24">
        <v>18104.340941741277</v>
      </c>
      <c r="G6" s="24">
        <v>40.362939839451279</v>
      </c>
    </row>
    <row r="7" spans="1:7" x14ac:dyDescent="0.25">
      <c r="A7" s="21" t="s">
        <v>13</v>
      </c>
      <c r="B7" s="24">
        <v>4381.5953013419148</v>
      </c>
      <c r="C7" s="24">
        <v>1156.6732589942899</v>
      </c>
      <c r="D7" s="24">
        <v>852.9690151999946</v>
      </c>
      <c r="E7" s="26">
        <v>1.9362483295228002E-2</v>
      </c>
      <c r="F7" s="24">
        <v>15566.654108160727</v>
      </c>
      <c r="G7" s="24">
        <v>37.089047339818947</v>
      </c>
    </row>
    <row r="8" spans="1:7" x14ac:dyDescent="0.25">
      <c r="A8" s="21" t="s">
        <v>14</v>
      </c>
      <c r="B8" s="24">
        <v>1978.2154674320875</v>
      </c>
      <c r="C8" s="24">
        <v>813.44707577510178</v>
      </c>
      <c r="D8" s="24">
        <v>600.35645063337097</v>
      </c>
      <c r="E8" s="26">
        <v>1.6278802401615999E-2</v>
      </c>
      <c r="F8" s="24">
        <v>11938.917393780053</v>
      </c>
      <c r="G8" s="24">
        <v>27.939490821756987</v>
      </c>
    </row>
    <row r="9" spans="1:7" x14ac:dyDescent="0.25">
      <c r="A9" s="21" t="s">
        <v>15</v>
      </c>
      <c r="B9" s="24">
        <v>1080.5105626042632</v>
      </c>
      <c r="C9" s="24">
        <v>411.37233264186909</v>
      </c>
      <c r="D9" s="24">
        <v>301.93846637865278</v>
      </c>
      <c r="E9" s="26">
        <v>7.9842980744090006E-3</v>
      </c>
      <c r="F9" s="24">
        <v>5918.2567934969684</v>
      </c>
      <c r="G9" s="24">
        <v>13.80429968336777</v>
      </c>
    </row>
    <row r="10" spans="1:7" x14ac:dyDescent="0.25">
      <c r="A10" s="21" t="s">
        <v>16</v>
      </c>
      <c r="B10" s="24">
        <v>3107.2972748705351</v>
      </c>
      <c r="C10" s="24">
        <v>1821.6359416135842</v>
      </c>
      <c r="D10" s="24">
        <v>1361.2437619609323</v>
      </c>
      <c r="E10" s="26">
        <v>3.4930304927851999E-2</v>
      </c>
      <c r="F10" s="24">
        <v>29812.077369546278</v>
      </c>
      <c r="G10" s="24">
        <v>60.980355365651647</v>
      </c>
    </row>
    <row r="11" spans="1:7" x14ac:dyDescent="0.25">
      <c r="A11" s="21" t="s">
        <v>17</v>
      </c>
      <c r="B11" s="24">
        <v>3236.1109822233952</v>
      </c>
      <c r="C11" s="24">
        <v>1502.9909621404381</v>
      </c>
      <c r="D11" s="24">
        <v>1124.4843487879466</v>
      </c>
      <c r="E11" s="26">
        <v>3.1589234266421989E-2</v>
      </c>
      <c r="F11" s="24">
        <v>22959.201510288251</v>
      </c>
      <c r="G11" s="24">
        <v>54.104485549519119</v>
      </c>
    </row>
    <row r="12" spans="1:7" x14ac:dyDescent="0.25">
      <c r="A12" s="21" t="s">
        <v>18</v>
      </c>
      <c r="B12" s="24">
        <v>20970.460395954287</v>
      </c>
      <c r="C12" s="24">
        <v>9785.132522717091</v>
      </c>
      <c r="D12" s="24">
        <v>7293.6891967393722</v>
      </c>
      <c r="E12" s="26">
        <v>0.17819759986264491</v>
      </c>
      <c r="F12" s="24">
        <v>154935.96168897211</v>
      </c>
      <c r="G12" s="24">
        <v>319.30691645045437</v>
      </c>
    </row>
    <row r="13" spans="1:7" x14ac:dyDescent="0.25">
      <c r="A13" s="21" t="s">
        <v>19</v>
      </c>
      <c r="B13" s="24">
        <v>3062.6706904300322</v>
      </c>
      <c r="C13" s="24">
        <v>1075.2514058331535</v>
      </c>
      <c r="D13" s="24">
        <v>785.93545977018334</v>
      </c>
      <c r="E13" s="26">
        <v>2.0291645819502994E-2</v>
      </c>
      <c r="F13" s="24">
        <v>15112.658005535124</v>
      </c>
      <c r="G13" s="24">
        <v>35.456746406941164</v>
      </c>
    </row>
    <row r="14" spans="1:7" x14ac:dyDescent="0.25">
      <c r="A14" s="21" t="s">
        <v>20</v>
      </c>
      <c r="B14" s="24">
        <v>2667.1186627375723</v>
      </c>
      <c r="C14" s="24">
        <v>1442.0766413450183</v>
      </c>
      <c r="D14" s="24">
        <v>1066.6949413566767</v>
      </c>
      <c r="E14" s="26">
        <v>2.6590025128517988E-2</v>
      </c>
      <c r="F14" s="24">
        <v>23058.708772182523</v>
      </c>
      <c r="G14" s="24">
        <v>46.45494714519576</v>
      </c>
    </row>
    <row r="15" spans="1:7" x14ac:dyDescent="0.25">
      <c r="A15" s="21" t="s">
        <v>21</v>
      </c>
      <c r="B15" s="24">
        <v>2141.9323075733391</v>
      </c>
      <c r="C15" s="24">
        <v>978.42565477664039</v>
      </c>
      <c r="D15" s="24">
        <v>727.48678508658429</v>
      </c>
      <c r="E15" s="26">
        <v>2.0447001221138999E-2</v>
      </c>
      <c r="F15" s="24">
        <v>14785.078012195949</v>
      </c>
      <c r="G15" s="24">
        <v>34.829493851770124</v>
      </c>
    </row>
    <row r="16" spans="1:7" x14ac:dyDescent="0.25">
      <c r="A16" s="21" t="s">
        <v>22</v>
      </c>
      <c r="B16" s="24">
        <v>3144.4822537162986</v>
      </c>
      <c r="C16" s="24">
        <v>1475.6064103203819</v>
      </c>
      <c r="D16" s="24">
        <v>1104.6384329154575</v>
      </c>
      <c r="E16" s="26">
        <v>3.1891434224307E-2</v>
      </c>
      <c r="F16" s="24">
        <v>22627.983052468335</v>
      </c>
      <c r="G16" s="24">
        <v>54.224257703169116</v>
      </c>
    </row>
    <row r="17" spans="1:7" x14ac:dyDescent="0.25">
      <c r="A17" s="21" t="s">
        <v>23</v>
      </c>
      <c r="B17" s="24">
        <v>1429.6606424062984</v>
      </c>
      <c r="C17" s="24">
        <v>880.53945992820275</v>
      </c>
      <c r="D17" s="24">
        <v>660.26218283296123</v>
      </c>
      <c r="E17" s="26">
        <v>1.6056024772904999E-2</v>
      </c>
      <c r="F17" s="24">
        <v>14810.107890109737</v>
      </c>
      <c r="G17" s="24">
        <v>28.581389129147542</v>
      </c>
    </row>
    <row r="18" spans="1:7" x14ac:dyDescent="0.25">
      <c r="A18" s="21" t="s">
        <v>24</v>
      </c>
      <c r="B18" s="24">
        <v>3492.9101769074014</v>
      </c>
      <c r="C18" s="24">
        <v>1867.1620857725002</v>
      </c>
      <c r="D18" s="24">
        <v>1380.8610694153128</v>
      </c>
      <c r="E18" s="26">
        <v>3.3078417464682999E-2</v>
      </c>
      <c r="F18" s="24">
        <v>30056.517272851052</v>
      </c>
      <c r="G18" s="24">
        <v>58.601223416303434</v>
      </c>
    </row>
    <row r="19" spans="1:7" x14ac:dyDescent="0.25">
      <c r="A19" s="21" t="s">
        <v>25</v>
      </c>
      <c r="B19" s="24">
        <v>849.68733800874531</v>
      </c>
      <c r="C19" s="24">
        <v>476.46276114336939</v>
      </c>
      <c r="D19" s="24">
        <v>363.01079532862053</v>
      </c>
      <c r="E19" s="26">
        <v>1.0588851758568E-2</v>
      </c>
      <c r="F19" s="24">
        <v>7628.6463166119875</v>
      </c>
      <c r="G19" s="24">
        <v>18.086937882559219</v>
      </c>
    </row>
    <row r="20" spans="1:7" x14ac:dyDescent="0.25">
      <c r="A20" s="21" t="s">
        <v>26</v>
      </c>
      <c r="B20" s="24">
        <v>4553.2973227982638</v>
      </c>
      <c r="C20" s="24">
        <v>1945.2304288148812</v>
      </c>
      <c r="D20" s="24">
        <v>1440.5486484453602</v>
      </c>
      <c r="E20" s="26">
        <v>4.0159921219377011E-2</v>
      </c>
      <c r="F20" s="24">
        <v>28883.336030410755</v>
      </c>
      <c r="G20" s="24">
        <v>68.461690609742348</v>
      </c>
    </row>
    <row r="21" spans="1:7" x14ac:dyDescent="0.25">
      <c r="A21" s="21" t="s">
        <v>27</v>
      </c>
      <c r="B21" s="24">
        <v>2998.5568015469139</v>
      </c>
      <c r="C21" s="24">
        <v>2035.3120714126169</v>
      </c>
      <c r="D21" s="24">
        <v>1566.4179458630144</v>
      </c>
      <c r="E21" s="26">
        <v>3.9621287382842978E-2</v>
      </c>
      <c r="F21" s="24">
        <v>35497.492018044184</v>
      </c>
      <c r="G21" s="24">
        <v>71.365708696460402</v>
      </c>
    </row>
    <row r="22" spans="1:7" x14ac:dyDescent="0.25">
      <c r="A22" s="21" t="s">
        <v>28</v>
      </c>
      <c r="B22" s="24">
        <v>5426.1846597321492</v>
      </c>
      <c r="C22" s="24">
        <v>2098.2637545057469</v>
      </c>
      <c r="D22" s="24">
        <v>1532.8925004533489</v>
      </c>
      <c r="E22" s="26">
        <v>3.3607147186070996E-2</v>
      </c>
      <c r="F22" s="24">
        <v>31619.980874925885</v>
      </c>
      <c r="G22" s="24">
        <v>62.223628195334818</v>
      </c>
    </row>
    <row r="23" spans="1:7" x14ac:dyDescent="0.25">
      <c r="A23" s="21" t="s">
        <v>29</v>
      </c>
      <c r="B23" s="24">
        <v>1227.9720811015939</v>
      </c>
      <c r="C23" s="24">
        <v>428.51447994131911</v>
      </c>
      <c r="D23" s="24">
        <v>314.40714493178905</v>
      </c>
      <c r="E23" s="26">
        <v>8.0836949132990013E-3</v>
      </c>
      <c r="F23" s="24">
        <v>6085.2142498842695</v>
      </c>
      <c r="G23" s="24">
        <v>14.250862784218313</v>
      </c>
    </row>
    <row r="24" spans="1:7" x14ac:dyDescent="0.25">
      <c r="A24" s="21" t="s">
        <v>30</v>
      </c>
      <c r="B24" s="24">
        <v>4162.9155476467513</v>
      </c>
      <c r="C24" s="24">
        <v>2082.9383348392157</v>
      </c>
      <c r="D24" s="24">
        <v>1542.8213533550611</v>
      </c>
      <c r="E24" s="26">
        <v>4.4784415451277024E-2</v>
      </c>
      <c r="F24" s="24">
        <v>31609.816798751781</v>
      </c>
      <c r="G24" s="24">
        <v>74.607393546065396</v>
      </c>
    </row>
    <row r="25" spans="1:7" x14ac:dyDescent="0.25">
      <c r="A25" s="21" t="s">
        <v>31</v>
      </c>
      <c r="B25" s="24">
        <v>537.40973755999096</v>
      </c>
      <c r="C25" s="24">
        <v>217.23878939065955</v>
      </c>
      <c r="D25" s="24">
        <v>160.49853499697829</v>
      </c>
      <c r="E25" s="26">
        <v>4.4289033834879997E-3</v>
      </c>
      <c r="F25" s="24">
        <v>3178.59635662764</v>
      </c>
      <c r="G25" s="24">
        <v>7.5822561549548748</v>
      </c>
    </row>
    <row r="26" spans="1:7" x14ac:dyDescent="0.25">
      <c r="A26" s="21" t="s">
        <v>32</v>
      </c>
      <c r="B26" s="24">
        <v>426.30276193326472</v>
      </c>
      <c r="C26" s="24">
        <v>207.64376442296913</v>
      </c>
      <c r="D26" s="24">
        <v>153.22394077274271</v>
      </c>
      <c r="E26" s="26">
        <v>4.4157318332730044E-3</v>
      </c>
      <c r="F26" s="24">
        <v>3136.4228518453988</v>
      </c>
      <c r="G26" s="24">
        <v>7.3649279762888646</v>
      </c>
    </row>
    <row r="27" spans="1:7" x14ac:dyDescent="0.25">
      <c r="A27" s="21" t="s">
        <v>33</v>
      </c>
      <c r="B27" s="24">
        <v>6185.7590347698933</v>
      </c>
      <c r="C27" s="24">
        <v>6368.1756834343278</v>
      </c>
      <c r="D27" s="24">
        <v>5267.2156535783688</v>
      </c>
      <c r="E27" s="26">
        <v>8.4180047279946074E-2</v>
      </c>
      <c r="F27" s="24">
        <v>112445.42330827928</v>
      </c>
      <c r="G27" s="24">
        <v>215.74972912331918</v>
      </c>
    </row>
    <row r="28" spans="1:7" x14ac:dyDescent="0.25">
      <c r="A28" s="21" t="s">
        <v>34</v>
      </c>
      <c r="B28" s="24">
        <v>7791.7935893120266</v>
      </c>
      <c r="C28" s="24">
        <v>6586.7724140748496</v>
      </c>
      <c r="D28" s="24">
        <v>5347.3955409600367</v>
      </c>
      <c r="E28" s="26">
        <v>0.10024523472680998</v>
      </c>
      <c r="F28" s="24">
        <v>114152.45371512556</v>
      </c>
      <c r="G28" s="24">
        <v>229.2507935803456</v>
      </c>
    </row>
  </sheetData>
  <sortState xmlns:xlrd2="http://schemas.microsoft.com/office/spreadsheetml/2017/richdata2" ref="A3:G28">
    <sortCondition ref="A3:A2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8FCA-C444-4453-BA87-EC6481945FC3}">
  <dimension ref="A1:G28"/>
  <sheetViews>
    <sheetView workbookViewId="0">
      <selection activeCell="A2" sqref="A2:G2"/>
    </sheetView>
  </sheetViews>
  <sheetFormatPr defaultRowHeight="15" x14ac:dyDescent="0.25"/>
  <cols>
    <col min="1" max="1" width="19.140625" customWidth="1"/>
    <col min="2" max="3" width="11.5703125" bestFit="1" customWidth="1"/>
    <col min="4" max="4" width="10.5703125" bestFit="1" customWidth="1"/>
    <col min="5" max="5" width="9.28515625" bestFit="1" customWidth="1"/>
    <col min="6" max="6" width="11.5703125" bestFit="1" customWidth="1"/>
    <col min="7" max="7" width="9.28515625" bestFit="1" customWidth="1"/>
  </cols>
  <sheetData>
    <row r="1" spans="1:7" x14ac:dyDescent="0.25">
      <c r="A1" s="18" t="s">
        <v>1</v>
      </c>
      <c r="B1" s="18" t="s">
        <v>2</v>
      </c>
      <c r="C1" s="18" t="s">
        <v>3</v>
      </c>
      <c r="D1" s="18" t="s">
        <v>4</v>
      </c>
      <c r="E1" s="18" t="s">
        <v>5</v>
      </c>
      <c r="F1" s="18" t="s">
        <v>6</v>
      </c>
      <c r="G1" s="18" t="s">
        <v>7</v>
      </c>
    </row>
    <row r="2" spans="1:7" x14ac:dyDescent="0.25">
      <c r="A2" s="27" t="s">
        <v>35</v>
      </c>
      <c r="B2" s="32">
        <f>SUM(B3:B28)</f>
        <v>342722.63785494049</v>
      </c>
      <c r="C2" s="32">
        <f t="shared" ref="C2:G2" si="0">SUM(C3:C28)</f>
        <v>496289.89749649569</v>
      </c>
      <c r="D2" s="32">
        <f t="shared" si="0"/>
        <v>58615.483117760428</v>
      </c>
      <c r="E2" s="33">
        <f t="shared" si="0"/>
        <v>3.1128085849999994E-2</v>
      </c>
      <c r="F2" s="32">
        <f t="shared" si="0"/>
        <v>538234.13691081095</v>
      </c>
      <c r="G2" s="32">
        <f t="shared" si="0"/>
        <v>210.51565906441996</v>
      </c>
    </row>
    <row r="3" spans="1:7" x14ac:dyDescent="0.25">
      <c r="A3" s="21" t="s">
        <v>9</v>
      </c>
      <c r="B3" s="20">
        <v>23971.351550258158</v>
      </c>
      <c r="C3" s="20">
        <v>29919.778364366044</v>
      </c>
      <c r="D3" s="20">
        <v>2542.2641556778162</v>
      </c>
      <c r="E3" s="25">
        <v>1.4355354300000002E-3</v>
      </c>
      <c r="F3" s="20">
        <v>49399.791539327271</v>
      </c>
      <c r="G3" s="20">
        <v>15.436899043009978</v>
      </c>
    </row>
    <row r="4" spans="1:7" x14ac:dyDescent="0.25">
      <c r="A4" s="21" t="s">
        <v>10</v>
      </c>
      <c r="B4" s="20">
        <v>11188.015729390389</v>
      </c>
      <c r="C4" s="20">
        <v>11068.272046073016</v>
      </c>
      <c r="D4" s="20">
        <v>917.8812290707998</v>
      </c>
      <c r="E4" s="25">
        <v>1.4950803300000002E-3</v>
      </c>
      <c r="F4" s="20">
        <v>17813.696827099997</v>
      </c>
      <c r="G4" s="20">
        <v>10.937154659750002</v>
      </c>
    </row>
    <row r="5" spans="1:7" x14ac:dyDescent="0.25">
      <c r="A5" s="21" t="s">
        <v>11</v>
      </c>
      <c r="B5" s="20">
        <v>12261.010991570027</v>
      </c>
      <c r="C5" s="20">
        <v>9619.5563725290376</v>
      </c>
      <c r="D5" s="20">
        <v>1155.7480404140003</v>
      </c>
      <c r="E5" s="25">
        <v>1.0847396100000001E-3</v>
      </c>
      <c r="F5" s="20">
        <v>9068.2923304000014</v>
      </c>
      <c r="G5" s="20">
        <v>5.5226033903999987</v>
      </c>
    </row>
    <row r="6" spans="1:7" x14ac:dyDescent="0.25">
      <c r="A6" s="21" t="s">
        <v>12</v>
      </c>
      <c r="B6" s="20">
        <v>15982.498599796652</v>
      </c>
      <c r="C6" s="20">
        <v>13767.120658545167</v>
      </c>
      <c r="D6" s="20">
        <v>1007.0006469210998</v>
      </c>
      <c r="E6" s="25">
        <v>9.1090149000000009E-4</v>
      </c>
      <c r="F6" s="20">
        <v>17642.569804785002</v>
      </c>
      <c r="G6" s="20">
        <v>10.077259799999998</v>
      </c>
    </row>
    <row r="7" spans="1:7" x14ac:dyDescent="0.25">
      <c r="A7" s="21" t="s">
        <v>13</v>
      </c>
      <c r="B7" s="20">
        <v>394.75066746613993</v>
      </c>
      <c r="C7" s="20">
        <v>299.74329243387001</v>
      </c>
      <c r="D7" s="20">
        <v>27.944471892839999</v>
      </c>
      <c r="E7" s="25">
        <v>1.2303067999999999E-4</v>
      </c>
      <c r="F7" s="20">
        <v>386.25265530439998</v>
      </c>
      <c r="G7" s="20">
        <v>0.24253729545000005</v>
      </c>
    </row>
    <row r="8" spans="1:7" x14ac:dyDescent="0.25">
      <c r="A8" s="21" t="s">
        <v>14</v>
      </c>
      <c r="B8" s="20">
        <v>3831.9252134904095</v>
      </c>
      <c r="C8" s="20">
        <v>2715.3739901253498</v>
      </c>
      <c r="D8" s="20">
        <v>242.5756664000001</v>
      </c>
      <c r="E8" s="25">
        <v>1.51551421E-3</v>
      </c>
      <c r="F8" s="20">
        <v>3527.6837439999999</v>
      </c>
      <c r="G8" s="20">
        <v>1.2113737206700004</v>
      </c>
    </row>
    <row r="9" spans="1:7" x14ac:dyDescent="0.25">
      <c r="A9" s="21" t="s">
        <v>15</v>
      </c>
      <c r="B9" s="20">
        <v>19375.255779202827</v>
      </c>
      <c r="C9" s="20">
        <v>26016.719647414659</v>
      </c>
      <c r="D9" s="20">
        <v>3081.4693558314907</v>
      </c>
      <c r="E9" s="25">
        <v>7.0625852000000017E-4</v>
      </c>
      <c r="F9" s="20">
        <v>20097.800601468774</v>
      </c>
      <c r="G9" s="20">
        <v>10.307575840339995</v>
      </c>
    </row>
    <row r="10" spans="1:7" x14ac:dyDescent="0.25">
      <c r="A10" s="21" t="s">
        <v>16</v>
      </c>
      <c r="B10" s="20">
        <v>23275.788534082356</v>
      </c>
      <c r="C10" s="20">
        <v>24818.620026774519</v>
      </c>
      <c r="D10" s="20">
        <v>2086.6089314236438</v>
      </c>
      <c r="E10" s="25">
        <v>4.1261581000000004E-4</v>
      </c>
      <c r="F10" s="20">
        <v>24001.425537886804</v>
      </c>
      <c r="G10" s="20">
        <v>10.409881495660008</v>
      </c>
    </row>
    <row r="11" spans="1:7" x14ac:dyDescent="0.25">
      <c r="A11" s="21" t="s">
        <v>17</v>
      </c>
      <c r="B11" s="20">
        <v>34933.886145877826</v>
      </c>
      <c r="C11" s="20">
        <v>53865.117690138191</v>
      </c>
      <c r="D11" s="20">
        <v>6431.8848093798779</v>
      </c>
      <c r="E11" s="25">
        <v>2.3226454600000011E-3</v>
      </c>
      <c r="F11" s="20">
        <v>62341.1933493092</v>
      </c>
      <c r="G11" s="20">
        <v>25.239786338730063</v>
      </c>
    </row>
    <row r="12" spans="1:7" x14ac:dyDescent="0.25">
      <c r="A12" s="21" t="s">
        <v>18</v>
      </c>
      <c r="B12" s="20">
        <v>14676.238442547261</v>
      </c>
      <c r="C12" s="20">
        <v>14690.138448425583</v>
      </c>
      <c r="D12" s="20">
        <v>1032.9302729595006</v>
      </c>
      <c r="E12" s="25">
        <v>3.9012971699999995E-3</v>
      </c>
      <c r="F12" s="20">
        <v>19220.396413689996</v>
      </c>
      <c r="G12" s="20">
        <v>8.3994320995299976</v>
      </c>
    </row>
    <row r="13" spans="1:7" x14ac:dyDescent="0.25">
      <c r="A13" s="21" t="s">
        <v>19</v>
      </c>
      <c r="B13" s="20">
        <v>1094.6879102746605</v>
      </c>
      <c r="C13" s="20">
        <v>3902.9145219702727</v>
      </c>
      <c r="D13" s="20">
        <v>523.9829348999998</v>
      </c>
      <c r="E13" s="25">
        <v>1.0819011000000002E-3</v>
      </c>
      <c r="F13" s="20">
        <v>5772.3963800000001</v>
      </c>
      <c r="G13" s="20">
        <v>1.13071627863</v>
      </c>
    </row>
    <row r="14" spans="1:7" x14ac:dyDescent="0.25">
      <c r="A14" s="21" t="s">
        <v>20</v>
      </c>
      <c r="B14" s="20">
        <v>19700.147368570582</v>
      </c>
      <c r="C14" s="20">
        <v>16823.191868121179</v>
      </c>
      <c r="D14" s="20">
        <v>2188.4241498709994</v>
      </c>
      <c r="E14" s="25">
        <v>2.6246814599999997E-3</v>
      </c>
      <c r="F14" s="20">
        <v>16159.33704717999</v>
      </c>
      <c r="G14" s="20">
        <v>7.0243961791800089</v>
      </c>
    </row>
    <row r="15" spans="1:7" x14ac:dyDescent="0.25">
      <c r="A15" s="21" t="s">
        <v>21</v>
      </c>
      <c r="B15" s="20">
        <v>12453.668578968312</v>
      </c>
      <c r="C15" s="20">
        <v>39778.955527645609</v>
      </c>
      <c r="D15" s="20">
        <v>7240.0352249659918</v>
      </c>
      <c r="E15" s="25">
        <v>1.1665196999999998E-3</v>
      </c>
      <c r="F15" s="20">
        <v>13590.523922490018</v>
      </c>
      <c r="G15" s="20">
        <v>10.589505939430001</v>
      </c>
    </row>
    <row r="16" spans="1:7" x14ac:dyDescent="0.25">
      <c r="A16" s="21" t="s">
        <v>22</v>
      </c>
      <c r="B16" s="20">
        <v>8313.621942440288</v>
      </c>
      <c r="C16" s="20">
        <v>10256.486562850649</v>
      </c>
      <c r="D16" s="20">
        <v>1300.5434755839804</v>
      </c>
      <c r="E16" s="25">
        <v>1.4261825000000002E-3</v>
      </c>
      <c r="F16" s="20">
        <v>8172.5772486455962</v>
      </c>
      <c r="G16" s="20">
        <v>5.989782886099996</v>
      </c>
    </row>
    <row r="17" spans="1:7" x14ac:dyDescent="0.25">
      <c r="A17" s="21" t="s">
        <v>23</v>
      </c>
      <c r="B17" s="20">
        <v>5357.320362008878</v>
      </c>
      <c r="C17" s="20">
        <v>9040.5034749342358</v>
      </c>
      <c r="D17" s="20">
        <v>624.01995266080007</v>
      </c>
      <c r="E17" s="25">
        <v>7.9302609999999999E-4</v>
      </c>
      <c r="F17" s="20">
        <v>11566.979102700005</v>
      </c>
      <c r="G17" s="20">
        <v>5.5997910506699995</v>
      </c>
    </row>
    <row r="18" spans="1:7" x14ac:dyDescent="0.25">
      <c r="A18" s="21" t="s">
        <v>24</v>
      </c>
      <c r="B18" s="20">
        <v>1769.03201302609</v>
      </c>
      <c r="C18" s="20">
        <v>1976.85130167734</v>
      </c>
      <c r="D18" s="20">
        <v>150.23440016000001</v>
      </c>
      <c r="E18" s="25">
        <v>1.0285612199999999E-3</v>
      </c>
      <c r="F18" s="20">
        <v>2905.8112479999995</v>
      </c>
      <c r="G18" s="20">
        <v>0.93420886777999979</v>
      </c>
    </row>
    <row r="19" spans="1:7" x14ac:dyDescent="0.25">
      <c r="A19" s="21" t="s">
        <v>25</v>
      </c>
      <c r="B19" s="20">
        <v>18777.593421158101</v>
      </c>
      <c r="C19" s="20">
        <v>31045.429205746874</v>
      </c>
      <c r="D19" s="20">
        <v>2814.4016701899982</v>
      </c>
      <c r="E19" s="25">
        <v>0</v>
      </c>
      <c r="F19" s="20">
        <v>38402.460022600011</v>
      </c>
      <c r="G19" s="20">
        <v>10.527963416849987</v>
      </c>
    </row>
    <row r="20" spans="1:7" x14ac:dyDescent="0.25">
      <c r="A20" s="21" t="s">
        <v>26</v>
      </c>
      <c r="B20" s="20">
        <v>9205.5616829167811</v>
      </c>
      <c r="C20" s="20">
        <v>6077.7648680771645</v>
      </c>
      <c r="D20" s="20">
        <v>632.57986429999937</v>
      </c>
      <c r="E20" s="25">
        <v>6.3964162000000005E-4</v>
      </c>
      <c r="F20" s="20">
        <v>6687.9649530000024</v>
      </c>
      <c r="G20" s="20">
        <v>5.2191055764300041</v>
      </c>
    </row>
    <row r="21" spans="1:7" x14ac:dyDescent="0.25">
      <c r="A21" s="21" t="s">
        <v>27</v>
      </c>
      <c r="B21" s="20">
        <v>12834.373573250956</v>
      </c>
      <c r="C21" s="20">
        <v>30729.835154364642</v>
      </c>
      <c r="D21" s="20">
        <v>4672.8533833799011</v>
      </c>
      <c r="E21" s="25">
        <v>2.1606908299999996E-3</v>
      </c>
      <c r="F21" s="20">
        <v>18772.855052518011</v>
      </c>
      <c r="G21" s="20">
        <v>6.3990158652599947</v>
      </c>
    </row>
    <row r="22" spans="1:7" x14ac:dyDescent="0.25">
      <c r="A22" s="21" t="s">
        <v>28</v>
      </c>
      <c r="B22" s="20">
        <v>897.98706800079992</v>
      </c>
      <c r="C22" s="20">
        <v>11877.32611886491</v>
      </c>
      <c r="D22" s="20">
        <v>2799.1912781199994</v>
      </c>
      <c r="E22" s="25">
        <v>1.02795297E-3</v>
      </c>
      <c r="F22" s="20">
        <v>1992.9188033999999</v>
      </c>
      <c r="G22" s="20">
        <v>0.68530198544999998</v>
      </c>
    </row>
    <row r="23" spans="1:7" x14ac:dyDescent="0.25">
      <c r="A23" s="21" t="s">
        <v>29</v>
      </c>
      <c r="B23" s="20">
        <v>1076.83234494218</v>
      </c>
      <c r="C23" s="20">
        <v>3549.6716379525205</v>
      </c>
      <c r="D23" s="20">
        <v>569.56703217000029</v>
      </c>
      <c r="E23" s="25">
        <v>0</v>
      </c>
      <c r="F23" s="20">
        <v>488.26452259999996</v>
      </c>
      <c r="G23" s="20">
        <v>0.26100012267</v>
      </c>
    </row>
    <row r="24" spans="1:7" x14ac:dyDescent="0.25">
      <c r="A24" s="21" t="s">
        <v>30</v>
      </c>
      <c r="B24" s="20">
        <v>16231.433503212862</v>
      </c>
      <c r="C24" s="20">
        <v>36266.882063112505</v>
      </c>
      <c r="D24" s="20">
        <v>4689.8796609749752</v>
      </c>
      <c r="E24" s="25">
        <v>1.7431484000000002E-4</v>
      </c>
      <c r="F24" s="20">
        <v>32653.915997571305</v>
      </c>
      <c r="G24" s="20">
        <v>14.208693686590008</v>
      </c>
    </row>
    <row r="25" spans="1:7" x14ac:dyDescent="0.25">
      <c r="A25" s="21" t="s">
        <v>31</v>
      </c>
      <c r="B25" s="20">
        <v>15287.500241243417</v>
      </c>
      <c r="C25" s="20">
        <v>15447.948922187834</v>
      </c>
      <c r="D25" s="20">
        <v>1091.89529152772</v>
      </c>
      <c r="E25" s="25">
        <v>1.9161484200000002E-3</v>
      </c>
      <c r="F25" s="20">
        <v>21922.701817844631</v>
      </c>
      <c r="G25" s="20">
        <v>6.9168233032399984</v>
      </c>
    </row>
    <row r="26" spans="1:7" x14ac:dyDescent="0.25">
      <c r="A26" s="21" t="s">
        <v>32</v>
      </c>
      <c r="B26" s="20">
        <v>1820.3767208940699</v>
      </c>
      <c r="C26" s="20">
        <v>7576.9090184692577</v>
      </c>
      <c r="D26" s="20">
        <v>1365.4278137299989</v>
      </c>
      <c r="E26" s="25">
        <v>4.7740321999999998E-4</v>
      </c>
      <c r="F26" s="20">
        <v>2152.0916703999997</v>
      </c>
      <c r="G26" s="20">
        <v>0.65852158762000024</v>
      </c>
    </row>
    <row r="27" spans="1:7" x14ac:dyDescent="0.25">
      <c r="A27" s="21" t="s">
        <v>33</v>
      </c>
      <c r="B27" s="20">
        <v>33759.541702911534</v>
      </c>
      <c r="C27" s="20">
        <v>39061.175725416222</v>
      </c>
      <c r="D27" s="20">
        <v>4047.9432208879989</v>
      </c>
      <c r="E27" s="25">
        <v>2.8766559999999998E-4</v>
      </c>
      <c r="F27" s="20">
        <v>66845.085971789973</v>
      </c>
      <c r="G27" s="20">
        <v>19.606195020809963</v>
      </c>
    </row>
    <row r="28" spans="1:7" x14ac:dyDescent="0.25">
      <c r="A28" s="21" t="s">
        <v>34</v>
      </c>
      <c r="B28" s="20">
        <v>24252.237767438932</v>
      </c>
      <c r="C28" s="20">
        <v>46097.610988278939</v>
      </c>
      <c r="D28" s="20">
        <v>5378.1961843669951</v>
      </c>
      <c r="E28" s="25">
        <v>2.4157775600000004E-3</v>
      </c>
      <c r="F28" s="20">
        <v>66649.150346799972</v>
      </c>
      <c r="G28" s="20">
        <v>16.980133614169972</v>
      </c>
    </row>
  </sheetData>
  <sortState xmlns:xlrd2="http://schemas.microsoft.com/office/spreadsheetml/2017/richdata2" ref="A3:G28">
    <sortCondition ref="A3:A2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4DA2-40D6-4038-93CC-6DE12EC8FCB6}">
  <dimension ref="A1:C28"/>
  <sheetViews>
    <sheetView workbookViewId="0">
      <selection activeCell="H26" sqref="H26"/>
    </sheetView>
  </sheetViews>
  <sheetFormatPr defaultRowHeight="15" x14ac:dyDescent="0.25"/>
  <cols>
    <col min="2" max="2" width="24.28515625" customWidth="1"/>
    <col min="3" max="3" width="17.5703125" customWidth="1"/>
  </cols>
  <sheetData>
    <row r="1" spans="1:3" x14ac:dyDescent="0.25">
      <c r="A1" s="18" t="s">
        <v>36</v>
      </c>
      <c r="B1" s="18" t="s">
        <v>37</v>
      </c>
      <c r="C1" s="18" t="s">
        <v>8</v>
      </c>
    </row>
    <row r="2" spans="1:3" x14ac:dyDescent="0.25">
      <c r="A2" s="34"/>
      <c r="B2" s="35" t="s">
        <v>35</v>
      </c>
      <c r="C2" s="35">
        <f>SUM(C3:C28)</f>
        <v>2428.6</v>
      </c>
    </row>
    <row r="3" spans="1:3" x14ac:dyDescent="0.25">
      <c r="A3" s="19">
        <v>6</v>
      </c>
      <c r="B3" s="21" t="s">
        <v>9</v>
      </c>
      <c r="C3" s="19">
        <v>152.5</v>
      </c>
    </row>
    <row r="4" spans="1:3" x14ac:dyDescent="0.25">
      <c r="A4" s="19">
        <v>18</v>
      </c>
      <c r="B4" s="21" t="s">
        <v>10</v>
      </c>
      <c r="C4" s="19">
        <v>66.7</v>
      </c>
    </row>
    <row r="5" spans="1:3" x14ac:dyDescent="0.25">
      <c r="A5" s="19">
        <v>20</v>
      </c>
      <c r="B5" s="21" t="s">
        <v>11</v>
      </c>
      <c r="C5" s="19">
        <v>57.9</v>
      </c>
    </row>
    <row r="6" spans="1:3" x14ac:dyDescent="0.25">
      <c r="A6" s="19">
        <v>14</v>
      </c>
      <c r="B6" s="21" t="s">
        <v>12</v>
      </c>
      <c r="C6" s="19">
        <v>94.3</v>
      </c>
    </row>
    <row r="7" spans="1:3" x14ac:dyDescent="0.25">
      <c r="A7" s="19">
        <v>8</v>
      </c>
      <c r="B7" s="21" t="s">
        <v>13</v>
      </c>
      <c r="C7" s="19">
        <v>38</v>
      </c>
    </row>
    <row r="8" spans="1:3" x14ac:dyDescent="0.25">
      <c r="A8" s="19">
        <v>25</v>
      </c>
      <c r="B8" s="21" t="s">
        <v>14</v>
      </c>
      <c r="C8" s="19">
        <v>37.4</v>
      </c>
    </row>
    <row r="9" spans="1:3" x14ac:dyDescent="0.25">
      <c r="A9" s="19">
        <v>17</v>
      </c>
      <c r="B9" s="21" t="s">
        <v>15</v>
      </c>
      <c r="C9" s="19">
        <v>104.6</v>
      </c>
    </row>
    <row r="10" spans="1:3" x14ac:dyDescent="0.25">
      <c r="A10" s="19">
        <v>9</v>
      </c>
      <c r="B10" s="21" t="s">
        <v>16</v>
      </c>
      <c r="C10" s="19">
        <v>130.30000000000001</v>
      </c>
    </row>
    <row r="11" spans="1:3" x14ac:dyDescent="0.25">
      <c r="A11" s="19">
        <v>1</v>
      </c>
      <c r="B11" s="21" t="s">
        <v>17</v>
      </c>
      <c r="C11" s="19">
        <v>240.2</v>
      </c>
    </row>
    <row r="12" spans="1:3" x14ac:dyDescent="0.25">
      <c r="A12" s="19">
        <v>22</v>
      </c>
      <c r="B12" s="21" t="s">
        <v>18</v>
      </c>
      <c r="C12" s="19">
        <v>109.3</v>
      </c>
    </row>
    <row r="13" spans="1:3" x14ac:dyDescent="0.25">
      <c r="A13" s="19">
        <v>3</v>
      </c>
      <c r="B13" s="21" t="s">
        <v>19</v>
      </c>
      <c r="C13" s="19">
        <v>11.5</v>
      </c>
    </row>
    <row r="14" spans="1:3" x14ac:dyDescent="0.25">
      <c r="A14" s="19">
        <v>26</v>
      </c>
      <c r="B14" s="21" t="s">
        <v>20</v>
      </c>
      <c r="C14" s="19">
        <v>81.599999999999994</v>
      </c>
    </row>
    <row r="15" spans="1:3" x14ac:dyDescent="0.25">
      <c r="A15" s="19">
        <v>16</v>
      </c>
      <c r="B15" s="21" t="s">
        <v>21</v>
      </c>
      <c r="C15" s="19">
        <v>186.5</v>
      </c>
    </row>
    <row r="16" spans="1:3" x14ac:dyDescent="0.25">
      <c r="A16" s="19">
        <v>23</v>
      </c>
      <c r="B16" s="21" t="s">
        <v>22</v>
      </c>
      <c r="C16" s="19">
        <v>88</v>
      </c>
    </row>
    <row r="17" spans="1:3" x14ac:dyDescent="0.25">
      <c r="A17" s="19">
        <v>15</v>
      </c>
      <c r="B17" s="21" t="s">
        <v>23</v>
      </c>
      <c r="C17" s="19">
        <v>47.1</v>
      </c>
    </row>
    <row r="18" spans="1:3" x14ac:dyDescent="0.25">
      <c r="A18" s="19">
        <v>13</v>
      </c>
      <c r="B18" s="21" t="s">
        <v>24</v>
      </c>
      <c r="C18" s="19">
        <v>43.2</v>
      </c>
    </row>
    <row r="19" spans="1:3" x14ac:dyDescent="0.25">
      <c r="A19" s="19">
        <v>10</v>
      </c>
      <c r="B19" s="21" t="s">
        <v>25</v>
      </c>
      <c r="C19" s="19">
        <v>104.9</v>
      </c>
    </row>
    <row r="20" spans="1:3" x14ac:dyDescent="0.25">
      <c r="A20" s="19">
        <v>5</v>
      </c>
      <c r="B20" s="21" t="s">
        <v>26</v>
      </c>
      <c r="C20" s="19">
        <v>82.5</v>
      </c>
    </row>
    <row r="21" spans="1:3" x14ac:dyDescent="0.25">
      <c r="A21" s="19">
        <v>21</v>
      </c>
      <c r="B21" s="21" t="s">
        <v>27</v>
      </c>
      <c r="C21" s="19">
        <v>110.5</v>
      </c>
    </row>
    <row r="22" spans="1:3" x14ac:dyDescent="0.25">
      <c r="A22" s="19">
        <v>7</v>
      </c>
      <c r="B22" s="21" t="s">
        <v>28</v>
      </c>
      <c r="C22" s="19">
        <v>75.400000000000006</v>
      </c>
    </row>
    <row r="23" spans="1:3" x14ac:dyDescent="0.25">
      <c r="A23" s="19">
        <v>4</v>
      </c>
      <c r="B23" s="21" t="s">
        <v>29</v>
      </c>
      <c r="C23" s="19">
        <v>20.7</v>
      </c>
    </row>
    <row r="24" spans="1:3" x14ac:dyDescent="0.25">
      <c r="A24" s="19">
        <v>11</v>
      </c>
      <c r="B24" s="21" t="s">
        <v>30</v>
      </c>
      <c r="C24" s="19">
        <v>159.9</v>
      </c>
    </row>
    <row r="25" spans="1:3" x14ac:dyDescent="0.25">
      <c r="A25" s="19">
        <v>24</v>
      </c>
      <c r="B25" s="21" t="s">
        <v>31</v>
      </c>
      <c r="C25" s="19">
        <v>86</v>
      </c>
    </row>
    <row r="26" spans="1:3" x14ac:dyDescent="0.25">
      <c r="A26" s="19">
        <v>2</v>
      </c>
      <c r="B26" s="21" t="s">
        <v>32</v>
      </c>
      <c r="C26" s="19">
        <v>32.200000000000003</v>
      </c>
    </row>
    <row r="27" spans="1:3" x14ac:dyDescent="0.25">
      <c r="A27" s="19">
        <v>19</v>
      </c>
      <c r="B27" s="21" t="s">
        <v>33</v>
      </c>
      <c r="C27" s="19">
        <v>122.3</v>
      </c>
    </row>
    <row r="28" spans="1:3" x14ac:dyDescent="0.25">
      <c r="A28" s="19">
        <v>12</v>
      </c>
      <c r="B28" s="21" t="s">
        <v>34</v>
      </c>
      <c r="C28" s="19">
        <v>145.1</v>
      </c>
    </row>
  </sheetData>
  <sortState xmlns:xlrd2="http://schemas.microsoft.com/office/spreadsheetml/2017/richdata2" ref="B2:C28">
    <sortCondition ref="B3:B2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0AA3D-376B-4DF1-ACE2-1986DDE6ECEE}">
  <dimension ref="A1:N29"/>
  <sheetViews>
    <sheetView workbookViewId="0">
      <selection activeCell="Q30" sqref="Q30"/>
    </sheetView>
  </sheetViews>
  <sheetFormatPr defaultRowHeight="15" x14ac:dyDescent="0.25"/>
  <cols>
    <col min="1" max="1" width="22" customWidth="1"/>
    <col min="2" max="3" width="10.5703125" customWidth="1"/>
    <col min="4" max="4" width="10.28515625" customWidth="1"/>
    <col min="6" max="6" width="10" customWidth="1"/>
    <col min="7" max="7" width="10.5703125" customWidth="1"/>
    <col min="8" max="8" width="20.140625" customWidth="1"/>
    <col min="9" max="9" width="11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65" t="s">
        <v>0</v>
      </c>
      <c r="J1" s="66"/>
      <c r="K1" s="66"/>
      <c r="L1" s="66"/>
      <c r="M1" s="66"/>
      <c r="N1" s="67"/>
    </row>
    <row r="2" spans="1:14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2</v>
      </c>
      <c r="J2" s="18" t="s">
        <v>3</v>
      </c>
      <c r="K2" s="18" t="s">
        <v>4</v>
      </c>
      <c r="L2" s="18" t="s">
        <v>5</v>
      </c>
      <c r="M2" s="18" t="s">
        <v>6</v>
      </c>
      <c r="N2" s="18" t="s">
        <v>7</v>
      </c>
    </row>
    <row r="3" spans="1:14" x14ac:dyDescent="0.25">
      <c r="A3" s="21" t="s">
        <v>9</v>
      </c>
      <c r="B3" s="24">
        <f>'Emisja punktowe'!B3+'Emisja kom-byt'!B3+'Emisja transport'!B3+'Emisja pozostałe'!B3</f>
        <v>168917.23057484481</v>
      </c>
      <c r="C3" s="24">
        <f>'Emisja punktowe'!C3+'Emisja kom-byt'!C3+'Emisja transport'!C3+'Emisja pozostałe'!C3</f>
        <v>162028.41050639731</v>
      </c>
      <c r="D3" s="24">
        <f>'Emisja punktowe'!D3+'Emisja kom-byt'!D3+'Emisja transport'!D3+'Emisja pozostałe'!D3</f>
        <v>129755.68776618637</v>
      </c>
      <c r="E3" s="24">
        <f>'Emisja punktowe'!E3+'Emisja kom-byt'!E3+'Emisja transport'!E3+'Emisja pozostałe'!E3</f>
        <v>73.744428000570693</v>
      </c>
      <c r="F3" s="24">
        <f>'Emisja punktowe'!F3+'Emisja kom-byt'!F3+'Emisja transport'!F3+'Emisja pozostałe'!F3</f>
        <v>253572.63846653429</v>
      </c>
      <c r="G3" s="24">
        <f>'Emisja punktowe'!G3+'Emisja kom-byt'!G3+'Emisja transport'!G3+'Emisja pozostałe'!G3</f>
        <v>57517.334301496536</v>
      </c>
      <c r="H3" s="19">
        <f>'Powierzchnia gmin'!C3</f>
        <v>152.5</v>
      </c>
      <c r="I3" s="20">
        <f t="shared" ref="I3:I28" si="0">B3/H3</f>
        <v>1107.653970982589</v>
      </c>
      <c r="J3" s="20">
        <f t="shared" ref="J3:J28" si="1">C3/H3</f>
        <v>1062.4813803698185</v>
      </c>
      <c r="K3" s="20">
        <f t="shared" ref="K3:K28" si="2">D3/H3</f>
        <v>850.85696895859917</v>
      </c>
      <c r="L3" s="20">
        <f t="shared" ref="L3:L28" si="3">E3/H3</f>
        <v>0.48357001967587337</v>
      </c>
      <c r="M3" s="20">
        <f t="shared" ref="M3:M28" si="4">F3/H3</f>
        <v>1662.7713997805527</v>
      </c>
      <c r="N3" s="20">
        <f t="shared" ref="N3:N28" si="5">G3/H3</f>
        <v>377.16284787866579</v>
      </c>
    </row>
    <row r="4" spans="1:14" x14ac:dyDescent="0.25">
      <c r="A4" s="21" t="s">
        <v>10</v>
      </c>
      <c r="B4" s="24">
        <f>'Emisja punktowe'!B4+'Emisja kom-byt'!B4+'Emisja transport'!B4+'Emisja pozostałe'!B4</f>
        <v>143078.74639577567</v>
      </c>
      <c r="C4" s="24">
        <f>'Emisja punktowe'!C4+'Emisja kom-byt'!C4+'Emisja transport'!C4+'Emisja pozostałe'!C4</f>
        <v>133419.00867849233</v>
      </c>
      <c r="D4" s="24">
        <f>'Emisja punktowe'!D4+'Emisja kom-byt'!D4+'Emisja transport'!D4+'Emisja pozostałe'!D4</f>
        <v>120619.30954677216</v>
      </c>
      <c r="E4" s="24">
        <f>'Emisja punktowe'!E4+'Emisja kom-byt'!E4+'Emisja transport'!E4+'Emisja pozostałe'!E4</f>
        <v>67.055723780810752</v>
      </c>
      <c r="F4" s="24">
        <f>'Emisja punktowe'!F4+'Emisja kom-byt'!F4+'Emisja transport'!F4+'Emisja pozostałe'!F4</f>
        <v>69360.202958688475</v>
      </c>
      <c r="G4" s="24">
        <f>'Emisja punktowe'!G4+'Emisja kom-byt'!G4+'Emisja transport'!G4+'Emisja pozostałe'!G4</f>
        <v>55362.230011002088</v>
      </c>
      <c r="H4" s="19">
        <f>'Powierzchnia gmin'!C4</f>
        <v>66.7</v>
      </c>
      <c r="I4" s="20">
        <f t="shared" si="0"/>
        <v>2145.1086416158269</v>
      </c>
      <c r="J4" s="20">
        <f t="shared" si="1"/>
        <v>2000.2849876835432</v>
      </c>
      <c r="K4" s="20">
        <f t="shared" si="2"/>
        <v>1808.3854504763442</v>
      </c>
      <c r="L4" s="20">
        <f t="shared" si="3"/>
        <v>1.0053331901171028</v>
      </c>
      <c r="M4" s="20">
        <f t="shared" si="4"/>
        <v>1039.8831028289126</v>
      </c>
      <c r="N4" s="20">
        <f t="shared" si="5"/>
        <v>830.01844094455896</v>
      </c>
    </row>
    <row r="5" spans="1:14" x14ac:dyDescent="0.25">
      <c r="A5" s="21" t="s">
        <v>11</v>
      </c>
      <c r="B5" s="24">
        <f>'Emisja punktowe'!B5+'Emisja kom-byt'!B5+'Emisja transport'!B5+'Emisja pozostałe'!B5</f>
        <v>103503.17989283481</v>
      </c>
      <c r="C5" s="24">
        <f>'Emisja punktowe'!C5+'Emisja kom-byt'!C5+'Emisja transport'!C5+'Emisja pozostałe'!C5</f>
        <v>94226.894171999229</v>
      </c>
      <c r="D5" s="24">
        <f>'Emisja punktowe'!D5+'Emisja kom-byt'!D5+'Emisja transport'!D5+'Emisja pozostałe'!D5</f>
        <v>83691.905967107945</v>
      </c>
      <c r="E5" s="24">
        <f>'Emisja punktowe'!E5+'Emisja kom-byt'!E5+'Emisja transport'!E5+'Emisja pozostałe'!E5</f>
        <v>49.952187222377574</v>
      </c>
      <c r="F5" s="24">
        <f>'Emisja punktowe'!F5+'Emisja kom-byt'!F5+'Emisja transport'!F5+'Emisja pozostałe'!F5</f>
        <v>68902.688900672598</v>
      </c>
      <c r="G5" s="24">
        <f>'Emisja punktowe'!G5+'Emisja kom-byt'!G5+'Emisja transport'!G5+'Emisja pozostałe'!G5</f>
        <v>37648.084104875205</v>
      </c>
      <c r="H5" s="19">
        <f>'Powierzchnia gmin'!C5</f>
        <v>57.9</v>
      </c>
      <c r="I5" s="20">
        <f t="shared" si="0"/>
        <v>1787.6196872683042</v>
      </c>
      <c r="J5" s="20">
        <f t="shared" si="1"/>
        <v>1627.4074986528365</v>
      </c>
      <c r="K5" s="20">
        <f t="shared" si="2"/>
        <v>1445.4560616080819</v>
      </c>
      <c r="L5" s="20">
        <f t="shared" si="3"/>
        <v>0.86273207637957816</v>
      </c>
      <c r="M5" s="20">
        <f t="shared" si="4"/>
        <v>1190.0291692689568</v>
      </c>
      <c r="N5" s="20">
        <f t="shared" si="5"/>
        <v>650.22597763169608</v>
      </c>
    </row>
    <row r="6" spans="1:14" x14ac:dyDescent="0.25">
      <c r="A6" s="21" t="s">
        <v>12</v>
      </c>
      <c r="B6" s="24">
        <f>'Emisja punktowe'!B6+'Emisja kom-byt'!B6+'Emisja transport'!B6+'Emisja pozostałe'!B6</f>
        <v>187810.55544646821</v>
      </c>
      <c r="C6" s="24">
        <f>'Emisja punktowe'!C6+'Emisja kom-byt'!C6+'Emisja transport'!C6+'Emisja pozostałe'!C6</f>
        <v>173597.93479130467</v>
      </c>
      <c r="D6" s="24">
        <f>'Emisja punktowe'!D6+'Emisja kom-byt'!D6+'Emisja transport'!D6+'Emisja pozostałe'!D6</f>
        <v>157472.29400066595</v>
      </c>
      <c r="E6" s="24">
        <f>'Emisja punktowe'!E6+'Emisja kom-byt'!E6+'Emisja transport'!E6+'Emisja pozostałe'!E6</f>
        <v>96.193266973747043</v>
      </c>
      <c r="F6" s="24">
        <f>'Emisja punktowe'!F6+'Emisja kom-byt'!F6+'Emisja transport'!F6+'Emisja pozostałe'!F6</f>
        <v>71990.714356526281</v>
      </c>
      <c r="G6" s="24">
        <f>'Emisja punktowe'!G6+'Emisja kom-byt'!G6+'Emisja transport'!G6+'Emisja pozostałe'!G6</f>
        <v>70092.441899639438</v>
      </c>
      <c r="H6" s="19">
        <f>'Powierzchnia gmin'!C6</f>
        <v>94.3</v>
      </c>
      <c r="I6" s="20">
        <f t="shared" si="0"/>
        <v>1991.6283716486555</v>
      </c>
      <c r="J6" s="20">
        <f t="shared" si="1"/>
        <v>1840.9112915302721</v>
      </c>
      <c r="K6" s="20">
        <f t="shared" si="2"/>
        <v>1669.9076776316645</v>
      </c>
      <c r="L6" s="20">
        <f t="shared" si="3"/>
        <v>1.0200770622878796</v>
      </c>
      <c r="M6" s="20">
        <f t="shared" si="4"/>
        <v>763.4222095071716</v>
      </c>
      <c r="N6" s="20">
        <f t="shared" si="5"/>
        <v>743.29206680423579</v>
      </c>
    </row>
    <row r="7" spans="1:14" x14ac:dyDescent="0.25">
      <c r="A7" s="21" t="s">
        <v>13</v>
      </c>
      <c r="B7" s="24">
        <f>'Emisja punktowe'!B7+'Emisja kom-byt'!B7+'Emisja transport'!B7+'Emisja pozostałe'!B7</f>
        <v>50465.220028808064</v>
      </c>
      <c r="C7" s="24">
        <f>'Emisja punktowe'!C7+'Emisja kom-byt'!C7+'Emisja transport'!C7+'Emisja pozostałe'!C7</f>
        <v>44535.046661428169</v>
      </c>
      <c r="D7" s="24">
        <f>'Emisja punktowe'!D7+'Emisja kom-byt'!D7+'Emisja transport'!D7+'Emisja pozostałe'!D7</f>
        <v>43143.360287092844</v>
      </c>
      <c r="E7" s="24">
        <f>'Emisja punktowe'!E7+'Emisja kom-byt'!E7+'Emisja transport'!E7+'Emisja pozostałe'!E7</f>
        <v>25.600935513975237</v>
      </c>
      <c r="F7" s="24">
        <f>'Emisja punktowe'!F7+'Emisja kom-byt'!F7+'Emisja transport'!F7+'Emisja pozostałe'!F7</f>
        <v>31117.687303465129</v>
      </c>
      <c r="G7" s="24">
        <f>'Emisja punktowe'!G7+'Emisja kom-byt'!G7+'Emisja transport'!G7+'Emisja pozostałe'!G7</f>
        <v>18356.839774635271</v>
      </c>
      <c r="H7" s="19">
        <f>'Powierzchnia gmin'!C7</f>
        <v>38</v>
      </c>
      <c r="I7" s="20">
        <f t="shared" si="0"/>
        <v>1328.0321060212648</v>
      </c>
      <c r="J7" s="20">
        <f t="shared" si="1"/>
        <v>1171.9749121428465</v>
      </c>
      <c r="K7" s="20">
        <f t="shared" si="2"/>
        <v>1135.3515865024433</v>
      </c>
      <c r="L7" s="20">
        <f t="shared" si="3"/>
        <v>0.67370882931513787</v>
      </c>
      <c r="M7" s="20">
        <f t="shared" si="4"/>
        <v>818.88650798592448</v>
      </c>
      <c r="N7" s="20">
        <f t="shared" si="5"/>
        <v>483.07473091145448</v>
      </c>
    </row>
    <row r="8" spans="1:14" x14ac:dyDescent="0.25">
      <c r="A8" s="21" t="s">
        <v>14</v>
      </c>
      <c r="B8" s="24">
        <f>'Emisja punktowe'!B8+'Emisja kom-byt'!B8+'Emisja transport'!B8+'Emisja pozostałe'!B8</f>
        <v>142595.7407009225</v>
      </c>
      <c r="C8" s="24">
        <f>'Emisja punktowe'!C8+'Emisja kom-byt'!C8+'Emisja transport'!C8+'Emisja pozostałe'!C8</f>
        <v>123731.31320590043</v>
      </c>
      <c r="D8" s="24">
        <f>'Emisja punktowe'!D8+'Emisja kom-byt'!D8+'Emisja transport'!D8+'Emisja pozostałe'!D8</f>
        <v>118783.82517703339</v>
      </c>
      <c r="E8" s="24">
        <f>'Emisja punktowe'!E8+'Emisja kom-byt'!E8+'Emisja transport'!E8+'Emisja pozostałe'!E8</f>
        <v>72.787992316611636</v>
      </c>
      <c r="F8" s="24">
        <f>'Emisja punktowe'!F8+'Emisja kom-byt'!F8+'Emisja transport'!F8+'Emisja pozostałe'!F8</f>
        <v>46589.71561778005</v>
      </c>
      <c r="G8" s="24">
        <f>'Emisja punktowe'!G8+'Emisja kom-byt'!G8+'Emisja transport'!G8+'Emisja pozostałe'!G8</f>
        <v>52973.862144542451</v>
      </c>
      <c r="H8" s="19">
        <f>'Powierzchnia gmin'!C8</f>
        <v>37.4</v>
      </c>
      <c r="I8" s="20">
        <f t="shared" si="0"/>
        <v>3812.7203395968586</v>
      </c>
      <c r="J8" s="20">
        <f t="shared" si="1"/>
        <v>3308.3238825107069</v>
      </c>
      <c r="K8" s="20">
        <f t="shared" si="2"/>
        <v>3176.0381063377913</v>
      </c>
      <c r="L8" s="20">
        <f t="shared" si="3"/>
        <v>1.9462030031179582</v>
      </c>
      <c r="M8" s="20">
        <f t="shared" si="4"/>
        <v>1245.7143213310173</v>
      </c>
      <c r="N8" s="20">
        <f t="shared" si="5"/>
        <v>1416.4134263246644</v>
      </c>
    </row>
    <row r="9" spans="1:14" x14ac:dyDescent="0.25">
      <c r="A9" s="21" t="s">
        <v>15</v>
      </c>
      <c r="B9" s="24">
        <f>'Emisja punktowe'!B9+'Emisja kom-byt'!B9+'Emisja transport'!B9+'Emisja pozostałe'!B9</f>
        <v>189011.01001180705</v>
      </c>
      <c r="C9" s="24">
        <f>'Emisja punktowe'!C9+'Emisja kom-byt'!C9+'Emisja transport'!C9+'Emisja pozostałe'!C9</f>
        <v>186999.84431005653</v>
      </c>
      <c r="D9" s="24">
        <f>'Emisja punktowe'!D9+'Emisja kom-byt'!D9+'Emisja transport'!D9+'Emisja pozostałe'!D9</f>
        <v>159971.2647422101</v>
      </c>
      <c r="E9" s="24">
        <f>'Emisja punktowe'!E9+'Emisja kom-byt'!E9+'Emisja transport'!E9+'Emisja pozostałe'!E9</f>
        <v>96.130265556594452</v>
      </c>
      <c r="F9" s="24">
        <f>'Emisja punktowe'!F9+'Emisja kom-byt'!F9+'Emisja transport'!F9+'Emisja pozostałe'!F9</f>
        <v>61652.732644965741</v>
      </c>
      <c r="G9" s="24">
        <f>'Emisja punktowe'!G9+'Emisja kom-byt'!G9+'Emisja transport'!G9+'Emisja pozostałe'!G9</f>
        <v>71315.245845523721</v>
      </c>
      <c r="H9" s="19">
        <f>'Powierzchnia gmin'!C9</f>
        <v>104.6</v>
      </c>
      <c r="I9" s="20">
        <f t="shared" si="0"/>
        <v>1806.9886234398382</v>
      </c>
      <c r="J9" s="20">
        <f t="shared" si="1"/>
        <v>1787.7614178781696</v>
      </c>
      <c r="K9" s="20">
        <f t="shared" si="2"/>
        <v>1529.3619956234236</v>
      </c>
      <c r="L9" s="20">
        <f t="shared" si="3"/>
        <v>0.91902739537853206</v>
      </c>
      <c r="M9" s="20">
        <f t="shared" si="4"/>
        <v>589.41427002835314</v>
      </c>
      <c r="N9" s="20">
        <f t="shared" si="5"/>
        <v>681.79011324592466</v>
      </c>
    </row>
    <row r="10" spans="1:14" x14ac:dyDescent="0.25">
      <c r="A10" s="21" t="s">
        <v>16</v>
      </c>
      <c r="B10" s="24">
        <f>'Emisja punktowe'!B10+'Emisja kom-byt'!B10+'Emisja transport'!B10+'Emisja pozostałe'!B10</f>
        <v>159733.04384895298</v>
      </c>
      <c r="C10" s="24">
        <f>'Emisja punktowe'!C10+'Emisja kom-byt'!C10+'Emisja transport'!C10+'Emisja pozostałe'!C10</f>
        <v>152187.15416838808</v>
      </c>
      <c r="D10" s="24">
        <f>'Emisja punktowe'!D10+'Emisja kom-byt'!D10+'Emisja transport'!D10+'Emisja pozostałe'!D10</f>
        <v>126547.88665338454</v>
      </c>
      <c r="E10" s="24">
        <f>'Emisja punktowe'!E10+'Emisja kom-byt'!E10+'Emisja transport'!E10+'Emisja pozostałe'!E10</f>
        <v>76.041602920737844</v>
      </c>
      <c r="F10" s="24">
        <f>'Emisja punktowe'!F10+'Emisja kom-byt'!F10+'Emisja transport'!F10+'Emisja pozostałe'!F10</f>
        <v>81035.376427433075</v>
      </c>
      <c r="G10" s="24">
        <f>'Emisja punktowe'!G10+'Emisja kom-byt'!G10+'Emisja transport'!G10+'Emisja pozostałe'!G10</f>
        <v>55619.941056861317</v>
      </c>
      <c r="H10" s="19">
        <f>'Powierzchnia gmin'!C10</f>
        <v>130.30000000000001</v>
      </c>
      <c r="I10" s="20">
        <f t="shared" si="0"/>
        <v>1225.8867524862085</v>
      </c>
      <c r="J10" s="20">
        <f t="shared" si="1"/>
        <v>1167.975089550177</v>
      </c>
      <c r="K10" s="20">
        <f t="shared" si="2"/>
        <v>971.20404185252903</v>
      </c>
      <c r="L10" s="20">
        <f t="shared" si="3"/>
        <v>0.58358866401180232</v>
      </c>
      <c r="M10" s="20">
        <f t="shared" si="4"/>
        <v>621.91386360270963</v>
      </c>
      <c r="N10" s="20">
        <f t="shared" si="5"/>
        <v>426.86063742794562</v>
      </c>
    </row>
    <row r="11" spans="1:14" x14ac:dyDescent="0.25">
      <c r="A11" s="21" t="s">
        <v>17</v>
      </c>
      <c r="B11" s="24">
        <f>'Emisja punktowe'!B11+'Emisja kom-byt'!B11+'Emisja transport'!B11+'Emisja pozostałe'!B11</f>
        <v>283933.36838810099</v>
      </c>
      <c r="C11" s="24">
        <f>'Emisja punktowe'!C11+'Emisja kom-byt'!C11+'Emisja transport'!C11+'Emisja pozostałe'!C11</f>
        <v>300336.31828227884</v>
      </c>
      <c r="D11" s="24">
        <f>'Emisja punktowe'!D11+'Emisja kom-byt'!D11+'Emisja transport'!D11+'Emisja pozostałe'!D11</f>
        <v>241328.57863816782</v>
      </c>
      <c r="E11" s="24">
        <f>'Emisja punktowe'!E11+'Emisja kom-byt'!E11+'Emisja transport'!E11+'Emisja pozostałe'!E11</f>
        <v>139.35102987972633</v>
      </c>
      <c r="F11" s="24">
        <f>'Emisja punktowe'!F11+'Emisja kom-byt'!F11+'Emisja transport'!F11+'Emisja pozostałe'!F11</f>
        <v>147244.01008959743</v>
      </c>
      <c r="G11" s="24">
        <f>'Emisja punktowe'!G11+'Emisja kom-byt'!G11+'Emisja transport'!G11+'Emisja pozostałe'!G11</f>
        <v>118227.26022188821</v>
      </c>
      <c r="H11" s="19">
        <f>'Powierzchnia gmin'!C11</f>
        <v>240.2</v>
      </c>
      <c r="I11" s="20">
        <f t="shared" si="0"/>
        <v>1182.0706427481307</v>
      </c>
      <c r="J11" s="20">
        <f t="shared" si="1"/>
        <v>1250.3593600427928</v>
      </c>
      <c r="K11" s="20">
        <f t="shared" si="2"/>
        <v>1004.6984955793831</v>
      </c>
      <c r="L11" s="20">
        <f t="shared" si="3"/>
        <v>0.58014583630194139</v>
      </c>
      <c r="M11" s="20">
        <f t="shared" si="4"/>
        <v>613.00587048125499</v>
      </c>
      <c r="N11" s="20">
        <f t="shared" si="5"/>
        <v>492.20341474557961</v>
      </c>
    </row>
    <row r="12" spans="1:14" x14ac:dyDescent="0.25">
      <c r="A12" s="21" t="s">
        <v>18</v>
      </c>
      <c r="B12" s="24">
        <f>'Emisja punktowe'!B12+'Emisja kom-byt'!B12+'Emisja transport'!B12+'Emisja pozostałe'!B12</f>
        <v>461259.93876850151</v>
      </c>
      <c r="C12" s="24">
        <f>'Emisja punktowe'!C12+'Emisja kom-byt'!C12+'Emisja transport'!C12+'Emisja pozostałe'!C12</f>
        <v>419840.13709114294</v>
      </c>
      <c r="D12" s="24">
        <f>'Emisja punktowe'!D12+'Emisja kom-byt'!D12+'Emisja transport'!D12+'Emisja pozostałe'!D12</f>
        <v>389521.18115969916</v>
      </c>
      <c r="E12" s="24">
        <f>'Emisja punktowe'!E12+'Emisja kom-byt'!E12+'Emisja transport'!E12+'Emisja pozostałe'!E12</f>
        <v>224.75954889703249</v>
      </c>
      <c r="F12" s="24">
        <f>'Emisja punktowe'!F12+'Emisja kom-byt'!F12+'Emisja transport'!F12+'Emisja pozostałe'!F12</f>
        <v>384024.09229266213</v>
      </c>
      <c r="G12" s="24">
        <f>'Emisja punktowe'!G12+'Emisja kom-byt'!G12+'Emisja transport'!G12+'Emisja pozostałe'!G12</f>
        <v>222570.61130855005</v>
      </c>
      <c r="H12" s="19">
        <f>'Powierzchnia gmin'!C12</f>
        <v>109.3</v>
      </c>
      <c r="I12" s="20">
        <f t="shared" si="0"/>
        <v>4220.1275276166652</v>
      </c>
      <c r="J12" s="20">
        <f t="shared" si="1"/>
        <v>3841.172343011372</v>
      </c>
      <c r="K12" s="20">
        <f t="shared" si="2"/>
        <v>3563.7802484876411</v>
      </c>
      <c r="L12" s="20">
        <f t="shared" si="3"/>
        <v>2.0563545187285679</v>
      </c>
      <c r="M12" s="20">
        <f t="shared" si="4"/>
        <v>3513.4866632448502</v>
      </c>
      <c r="N12" s="20">
        <f t="shared" si="5"/>
        <v>2036.32764234721</v>
      </c>
    </row>
    <row r="13" spans="1:14" x14ac:dyDescent="0.25">
      <c r="A13" s="21" t="s">
        <v>19</v>
      </c>
      <c r="B13" s="24">
        <f>'Emisja punktowe'!B13+'Emisja kom-byt'!B13+'Emisja transport'!B13+'Emisja pozostałe'!B13</f>
        <v>91363.09651070468</v>
      </c>
      <c r="C13" s="24">
        <f>'Emisja punktowe'!C13+'Emisja kom-byt'!C13+'Emisja transport'!C13+'Emisja pozostałe'!C13</f>
        <v>87408.799461701652</v>
      </c>
      <c r="D13" s="24">
        <f>'Emisja punktowe'!D13+'Emisja kom-byt'!D13+'Emisja transport'!D13+'Emisja pozostałe'!D13</f>
        <v>80635.99846500931</v>
      </c>
      <c r="E13" s="24">
        <f>'Emisja punktowe'!E13+'Emisja kom-byt'!E13+'Emisja transport'!E13+'Emisja pozostałe'!E13</f>
        <v>44.875242546919509</v>
      </c>
      <c r="F13" s="24">
        <f>'Emisja punktowe'!F13+'Emisja kom-byt'!F13+'Emisja transport'!F13+'Emisja pozostałe'!F13</f>
        <v>54688.578255535125</v>
      </c>
      <c r="G13" s="24">
        <f>'Emisja punktowe'!G13+'Emisja kom-byt'!G13+'Emisja transport'!G13+'Emisja pozostałe'!G13</f>
        <v>50399.574782685573</v>
      </c>
      <c r="H13" s="19">
        <f>'Powierzchnia gmin'!C13</f>
        <v>11.5</v>
      </c>
      <c r="I13" s="20">
        <f t="shared" si="0"/>
        <v>7944.6170878873636</v>
      </c>
      <c r="J13" s="20">
        <f t="shared" si="1"/>
        <v>7600.765170582752</v>
      </c>
      <c r="K13" s="20">
        <f t="shared" si="2"/>
        <v>7011.8259534790704</v>
      </c>
      <c r="L13" s="20">
        <f t="shared" si="3"/>
        <v>3.9021950040799571</v>
      </c>
      <c r="M13" s="20">
        <f t="shared" si="4"/>
        <v>4755.5285439595764</v>
      </c>
      <c r="N13" s="20">
        <f t="shared" si="5"/>
        <v>4382.5717202335281</v>
      </c>
    </row>
    <row r="14" spans="1:14" x14ac:dyDescent="0.25">
      <c r="A14" s="21" t="s">
        <v>20</v>
      </c>
      <c r="B14" s="24">
        <f>'Emisja punktowe'!B14+'Emisja kom-byt'!B14+'Emisja transport'!B14+'Emisja pozostałe'!B14</f>
        <v>117172.06606130817</v>
      </c>
      <c r="C14" s="24">
        <f>'Emisja punktowe'!C14+'Emisja kom-byt'!C14+'Emisja transport'!C14+'Emisja pozostałe'!C14</f>
        <v>107754.77896946625</v>
      </c>
      <c r="D14" s="24">
        <f>'Emisja punktowe'!D14+'Emisja kom-byt'!D14+'Emisja transport'!D14+'Emisja pozostałe'!D14</f>
        <v>90907.956721227689</v>
      </c>
      <c r="E14" s="24">
        <f>'Emisja punktowe'!E14+'Emisja kom-byt'!E14+'Emisja transport'!E14+'Emisja pozostałe'!E14</f>
        <v>54.171065706588521</v>
      </c>
      <c r="F14" s="24">
        <f>'Emisja punktowe'!F14+'Emisja kom-byt'!F14+'Emisja transport'!F14+'Emisja pozostałe'!F14</f>
        <v>60889.066109362509</v>
      </c>
      <c r="G14" s="24">
        <f>'Emisja punktowe'!G14+'Emisja kom-byt'!G14+'Emisja transport'!G14+'Emisja pozostałe'!G14</f>
        <v>42055.841203324359</v>
      </c>
      <c r="H14" s="19">
        <f>'Powierzchnia gmin'!C14</f>
        <v>81.599999999999994</v>
      </c>
      <c r="I14" s="20">
        <f t="shared" si="0"/>
        <v>1435.9321821238748</v>
      </c>
      <c r="J14" s="20">
        <f t="shared" si="1"/>
        <v>1320.5242520767924</v>
      </c>
      <c r="K14" s="20">
        <f t="shared" si="2"/>
        <v>1114.0680970738688</v>
      </c>
      <c r="L14" s="20">
        <f t="shared" si="3"/>
        <v>0.66386109934544757</v>
      </c>
      <c r="M14" s="20">
        <f t="shared" si="4"/>
        <v>746.18953565395236</v>
      </c>
      <c r="N14" s="20">
        <f t="shared" si="5"/>
        <v>515.39021082505349</v>
      </c>
    </row>
    <row r="15" spans="1:14" x14ac:dyDescent="0.25">
      <c r="A15" s="21" t="s">
        <v>21</v>
      </c>
      <c r="B15" s="24">
        <f>'Emisja punktowe'!B15+'Emisja kom-byt'!B15+'Emisja transport'!B15+'Emisja pozostałe'!B15</f>
        <v>226478.89227654159</v>
      </c>
      <c r="C15" s="24">
        <f>'Emisja punktowe'!C15+'Emisja kom-byt'!C15+'Emisja transport'!C15+'Emisja pozostałe'!C15</f>
        <v>240125.1943124223</v>
      </c>
      <c r="D15" s="24">
        <f>'Emisja punktowe'!D15+'Emisja kom-byt'!D15+'Emisja transport'!D15+'Emisja pozostałe'!D15</f>
        <v>203578.12816005253</v>
      </c>
      <c r="E15" s="24">
        <f>'Emisja punktowe'!E15+'Emisja kom-byt'!E15+'Emisja transport'!E15+'Emisja pozostałe'!E15</f>
        <v>120.89678452092112</v>
      </c>
      <c r="F15" s="24">
        <f>'Emisja punktowe'!F15+'Emisja kom-byt'!F15+'Emisja transport'!F15+'Emisja pozostałe'!F15</f>
        <v>73996.393664685951</v>
      </c>
      <c r="G15" s="24">
        <f>'Emisja punktowe'!G15+'Emisja kom-byt'!G15+'Emisja transport'!G15+'Emisja pozostałe'!G15</f>
        <v>90377.43024979117</v>
      </c>
      <c r="H15" s="19">
        <f>'Powierzchnia gmin'!C15</f>
        <v>186.5</v>
      </c>
      <c r="I15" s="20">
        <f t="shared" si="0"/>
        <v>1214.3640336543785</v>
      </c>
      <c r="J15" s="20">
        <f t="shared" si="1"/>
        <v>1287.5345539540069</v>
      </c>
      <c r="K15" s="20">
        <f t="shared" si="2"/>
        <v>1091.5717327616758</v>
      </c>
      <c r="L15" s="20">
        <f t="shared" si="3"/>
        <v>0.64824013147946979</v>
      </c>
      <c r="M15" s="20">
        <f t="shared" si="4"/>
        <v>396.76350490448232</v>
      </c>
      <c r="N15" s="20">
        <f t="shared" si="5"/>
        <v>484.59748123212421</v>
      </c>
    </row>
    <row r="16" spans="1:14" x14ac:dyDescent="0.25">
      <c r="A16" s="21" t="s">
        <v>22</v>
      </c>
      <c r="B16" s="24">
        <f>'Emisja punktowe'!B16+'Emisja kom-byt'!B16+'Emisja transport'!B16+'Emisja pozostałe'!B16</f>
        <v>226930.14183615643</v>
      </c>
      <c r="C16" s="24">
        <f>'Emisja punktowe'!C16+'Emisja kom-byt'!C16+'Emisja transport'!C16+'Emisja pozostałe'!C16</f>
        <v>214756.91602317107</v>
      </c>
      <c r="D16" s="24">
        <f>'Emisja punktowe'!D16+'Emisja kom-byt'!D16+'Emisja transport'!D16+'Emisja pozostałe'!D16</f>
        <v>201549.02608849949</v>
      </c>
      <c r="E16" s="24">
        <f>'Emisja punktowe'!E16+'Emisja kom-byt'!E16+'Emisja transport'!E16+'Emisja pozostałe'!E16</f>
        <v>122.34620561672432</v>
      </c>
      <c r="F16" s="24">
        <f>'Emisja punktowe'!F16+'Emisja kom-byt'!F16+'Emisja transport'!F16+'Emisja pozostałe'!F16</f>
        <v>79001.480121113942</v>
      </c>
      <c r="G16" s="24">
        <f>'Emisja punktowe'!G16+'Emisja kom-byt'!G16+'Emisja transport'!G16+'Emisja pozostałe'!G16</f>
        <v>89467.675990589283</v>
      </c>
      <c r="H16" s="19">
        <f>'Powierzchnia gmin'!C16</f>
        <v>88</v>
      </c>
      <c r="I16" s="20">
        <f t="shared" si="0"/>
        <v>2578.7516117745049</v>
      </c>
      <c r="J16" s="20">
        <f t="shared" si="1"/>
        <v>2440.4195002633078</v>
      </c>
      <c r="K16" s="20">
        <f t="shared" si="2"/>
        <v>2290.3298419147668</v>
      </c>
      <c r="L16" s="20">
        <f t="shared" si="3"/>
        <v>1.3902977910991401</v>
      </c>
      <c r="M16" s="20">
        <f t="shared" si="4"/>
        <v>897.7440922853857</v>
      </c>
      <c r="N16" s="20">
        <f t="shared" si="5"/>
        <v>1016.6781362566963</v>
      </c>
    </row>
    <row r="17" spans="1:14" x14ac:dyDescent="0.25">
      <c r="A17" s="21" t="s">
        <v>23</v>
      </c>
      <c r="B17" s="24">
        <f>'Emisja punktowe'!B17+'Emisja kom-byt'!B17+'Emisja transport'!B17+'Emisja pozostałe'!B17</f>
        <v>138788.86604441516</v>
      </c>
      <c r="C17" s="24">
        <f>'Emisja punktowe'!C17+'Emisja kom-byt'!C17+'Emisja transport'!C17+'Emisja pozostałe'!C17</f>
        <v>107632.64496486238</v>
      </c>
      <c r="D17" s="24">
        <f>'Emisja punktowe'!D17+'Emisja kom-byt'!D17+'Emisja transport'!D17+'Emisja pozostałe'!D17</f>
        <v>96795.972925493712</v>
      </c>
      <c r="E17" s="24">
        <f>'Emisja punktowe'!E17+'Emisja kom-byt'!E17+'Emisja transport'!E17+'Emisja pozostałe'!E17</f>
        <v>58.659655050872935</v>
      </c>
      <c r="F17" s="24">
        <f>'Emisja punktowe'!F17+'Emisja kom-byt'!F17+'Emisja transport'!F17+'Emisja pozostałe'!F17</f>
        <v>48452.948782809748</v>
      </c>
      <c r="G17" s="24">
        <f>'Emisja punktowe'!G17+'Emisja kom-byt'!G17+'Emisja transport'!G17+'Emisja pozostałe'!G17</f>
        <v>43037.981640179809</v>
      </c>
      <c r="H17" s="19">
        <f>'Powierzchnia gmin'!C17</f>
        <v>47.1</v>
      </c>
      <c r="I17" s="20">
        <f t="shared" si="0"/>
        <v>2946.6850540215532</v>
      </c>
      <c r="J17" s="20">
        <f t="shared" si="1"/>
        <v>2285.1941606127893</v>
      </c>
      <c r="K17" s="20">
        <f t="shared" si="2"/>
        <v>2055.1161979934968</v>
      </c>
      <c r="L17" s="20">
        <f t="shared" si="3"/>
        <v>1.2454279204006993</v>
      </c>
      <c r="M17" s="20">
        <f t="shared" si="4"/>
        <v>1028.7250272358758</v>
      </c>
      <c r="N17" s="20">
        <f t="shared" si="5"/>
        <v>913.75757197833991</v>
      </c>
    </row>
    <row r="18" spans="1:14" x14ac:dyDescent="0.25">
      <c r="A18" s="21" t="s">
        <v>24</v>
      </c>
      <c r="B18" s="24">
        <f>'Emisja punktowe'!B18+'Emisja kom-byt'!B18+'Emisja transport'!B18+'Emisja pozostałe'!B18</f>
        <v>98298.848319933517</v>
      </c>
      <c r="C18" s="24">
        <f>'Emisja punktowe'!C18+'Emisja kom-byt'!C18+'Emisja transport'!C18+'Emisja pozostałe'!C18</f>
        <v>93347.348017449825</v>
      </c>
      <c r="D18" s="24">
        <f>'Emisja punktowe'!D18+'Emisja kom-byt'!D18+'Emisja transport'!D18+'Emisja pozostałe'!D18</f>
        <v>88659.243319575311</v>
      </c>
      <c r="E18" s="24">
        <f>'Emisja punktowe'!E18+'Emisja kom-byt'!E18+'Emisja transport'!E18+'Emisja pozostałe'!E18</f>
        <v>53.059124978684672</v>
      </c>
      <c r="F18" s="24">
        <f>'Emisja punktowe'!F18+'Emisja kom-byt'!F18+'Emisja transport'!F18+'Emisja pozostałe'!F18</f>
        <v>99933.641310851031</v>
      </c>
      <c r="G18" s="24">
        <f>'Emisja punktowe'!G18+'Emisja kom-byt'!G18+'Emisja transport'!G18+'Emisja pozostałe'!G18</f>
        <v>117065.7990022841</v>
      </c>
      <c r="H18" s="19">
        <f>'Powierzchnia gmin'!C18</f>
        <v>43.2</v>
      </c>
      <c r="I18" s="20">
        <f t="shared" si="0"/>
        <v>2275.4363037021644</v>
      </c>
      <c r="J18" s="20">
        <f t="shared" si="1"/>
        <v>2160.8182411446719</v>
      </c>
      <c r="K18" s="20">
        <f t="shared" si="2"/>
        <v>2052.2972990642434</v>
      </c>
      <c r="L18" s="20">
        <f t="shared" si="3"/>
        <v>1.2282204856177006</v>
      </c>
      <c r="M18" s="20">
        <f t="shared" si="4"/>
        <v>2313.2787340474774</v>
      </c>
      <c r="N18" s="20">
        <f t="shared" si="5"/>
        <v>2709.8564583862058</v>
      </c>
    </row>
    <row r="19" spans="1:14" x14ac:dyDescent="0.25">
      <c r="A19" s="21" t="s">
        <v>25</v>
      </c>
      <c r="B19" s="24">
        <f>'Emisja punktowe'!B19+'Emisja kom-byt'!B19+'Emisja transport'!B19+'Emisja pozostałe'!B19</f>
        <v>105504.97715916688</v>
      </c>
      <c r="C19" s="24">
        <f>'Emisja punktowe'!C19+'Emisja kom-byt'!C19+'Emisja transport'!C19+'Emisja pozostałe'!C19</f>
        <v>112337.67554689023</v>
      </c>
      <c r="D19" s="24">
        <f>'Emisja punktowe'!D19+'Emisja kom-byt'!D19+'Emisja transport'!D19+'Emisja pozostałe'!D19</f>
        <v>82458.990685518613</v>
      </c>
      <c r="E19" s="24">
        <f>'Emisja punktowe'!E19+'Emisja kom-byt'!E19+'Emisja transport'!E19+'Emisja pozostałe'!E19</f>
        <v>49.017224851758549</v>
      </c>
      <c r="F19" s="24">
        <f>'Emisja punktowe'!F19+'Emisja kom-byt'!F19+'Emisja transport'!F19+'Emisja pozostałe'!F19</f>
        <v>64002.971959211995</v>
      </c>
      <c r="G19" s="24">
        <f>'Emisja punktowe'!G19+'Emisja kom-byt'!G19+'Emisja transport'!G19+'Emisja pozostałe'!G19</f>
        <v>36391.796361299421</v>
      </c>
      <c r="H19" s="19">
        <f>'Powierzchnia gmin'!C19</f>
        <v>104.9</v>
      </c>
      <c r="I19" s="20">
        <f t="shared" si="0"/>
        <v>1005.7671797823344</v>
      </c>
      <c r="J19" s="20">
        <f t="shared" si="1"/>
        <v>1070.9025314288867</v>
      </c>
      <c r="K19" s="20">
        <f t="shared" si="2"/>
        <v>786.07236115842329</v>
      </c>
      <c r="L19" s="20">
        <f t="shared" si="3"/>
        <v>0.46727573738568678</v>
      </c>
      <c r="M19" s="20">
        <f t="shared" si="4"/>
        <v>610.13319312880833</v>
      </c>
      <c r="N19" s="20">
        <f t="shared" si="5"/>
        <v>346.91893576071897</v>
      </c>
    </row>
    <row r="20" spans="1:14" x14ac:dyDescent="0.25">
      <c r="A20" s="21" t="s">
        <v>26</v>
      </c>
      <c r="B20" s="24">
        <f>'Emisja punktowe'!B20+'Emisja kom-byt'!B20+'Emisja transport'!B20+'Emisja pozostałe'!B20</f>
        <v>206529.9696057149</v>
      </c>
      <c r="C20" s="24">
        <f>'Emisja punktowe'!C20+'Emisja kom-byt'!C20+'Emisja transport'!C20+'Emisja pozostałe'!C20</f>
        <v>189817.03152689204</v>
      </c>
      <c r="D20" s="24">
        <f>'Emisja punktowe'!D20+'Emisja kom-byt'!D20+'Emisja transport'!D20+'Emisja pozostałe'!D20</f>
        <v>180247.72306274538</v>
      </c>
      <c r="E20" s="24">
        <f>'Emisja punktowe'!E20+'Emisja kom-byt'!E20+'Emisja transport'!E20+'Emisja pozostałe'!E20</f>
        <v>109.26939156283932</v>
      </c>
      <c r="F20" s="24">
        <f>'Emisja punktowe'!F20+'Emisja kom-byt'!F20+'Emisja transport'!F20+'Emisja pozostałe'!F20</f>
        <v>79744.322513410763</v>
      </c>
      <c r="G20" s="24">
        <f>'Emisja punktowe'!G20+'Emisja kom-byt'!G20+'Emisja transport'!G20+'Emisja pozostałe'!G20</f>
        <v>79602.14370618618</v>
      </c>
      <c r="H20" s="19">
        <f>'Powierzchnia gmin'!C20</f>
        <v>82.5</v>
      </c>
      <c r="I20" s="20">
        <f t="shared" si="0"/>
        <v>2503.3935709783623</v>
      </c>
      <c r="J20" s="20">
        <f t="shared" si="1"/>
        <v>2300.8125033562669</v>
      </c>
      <c r="K20" s="20">
        <f t="shared" si="2"/>
        <v>2184.820885609035</v>
      </c>
      <c r="L20" s="20">
        <f t="shared" si="3"/>
        <v>1.3244774734889615</v>
      </c>
      <c r="M20" s="20">
        <f t="shared" si="4"/>
        <v>966.59784864740323</v>
      </c>
      <c r="N20" s="20">
        <f t="shared" si="5"/>
        <v>964.87446916589306</v>
      </c>
    </row>
    <row r="21" spans="1:14" x14ac:dyDescent="0.25">
      <c r="A21" s="21" t="s">
        <v>27</v>
      </c>
      <c r="B21" s="24">
        <f>'Emisja punktowe'!B21+'Emisja kom-byt'!B21+'Emisja transport'!B21+'Emisja pozostałe'!B21</f>
        <v>161048.71861479786</v>
      </c>
      <c r="C21" s="24">
        <f>'Emisja punktowe'!C21+'Emisja kom-byt'!C21+'Emisja transport'!C21+'Emisja pozostałe'!C21</f>
        <v>168507.7781757772</v>
      </c>
      <c r="D21" s="24">
        <f>'Emisja punktowe'!D21+'Emisja kom-byt'!D21+'Emisja transport'!D21+'Emisja pozostałe'!D21</f>
        <v>139207.57832924297</v>
      </c>
      <c r="E21" s="24">
        <f>'Emisja punktowe'!E21+'Emisja kom-byt'!E21+'Emisja transport'!E21+'Emisja pozostałe'!E21</f>
        <v>82.038060978212812</v>
      </c>
      <c r="F21" s="24">
        <f>'Emisja punktowe'!F21+'Emisja kom-byt'!F21+'Emisja transport'!F21+'Emisja pozostałe'!F21</f>
        <v>84003.235880562192</v>
      </c>
      <c r="G21" s="24">
        <f>'Emisja punktowe'!G21+'Emisja kom-byt'!G21+'Emisja transport'!G21+'Emisja pozostałe'!G21</f>
        <v>59832.660384561721</v>
      </c>
      <c r="H21" s="19">
        <f>'Powierzchnia gmin'!C21</f>
        <v>110.5</v>
      </c>
      <c r="I21" s="20">
        <f t="shared" si="0"/>
        <v>1457.4544671022431</v>
      </c>
      <c r="J21" s="20">
        <f t="shared" si="1"/>
        <v>1524.9572685590697</v>
      </c>
      <c r="K21" s="20">
        <f t="shared" si="2"/>
        <v>1259.7970889524252</v>
      </c>
      <c r="L21" s="20">
        <f t="shared" si="3"/>
        <v>0.74242589120554581</v>
      </c>
      <c r="M21" s="20">
        <f t="shared" si="4"/>
        <v>760.21027946210131</v>
      </c>
      <c r="N21" s="20">
        <f t="shared" si="5"/>
        <v>541.47203967929158</v>
      </c>
    </row>
    <row r="22" spans="1:14" x14ac:dyDescent="0.25">
      <c r="A22" s="21" t="s">
        <v>28</v>
      </c>
      <c r="B22" s="24">
        <f>'Emisja punktowe'!B22+'Emisja kom-byt'!B22+'Emisja transport'!B22+'Emisja pozostałe'!B22</f>
        <v>79190.996107732935</v>
      </c>
      <c r="C22" s="24">
        <f>'Emisja punktowe'!C22+'Emisja kom-byt'!C22+'Emisja transport'!C22+'Emisja pozostałe'!C22</f>
        <v>82510.91128337066</v>
      </c>
      <c r="D22" s="24">
        <f>'Emisja punktowe'!D22+'Emisja kom-byt'!D22+'Emisja transport'!D22+'Emisja pozostałe'!D22</f>
        <v>71574.116368573334</v>
      </c>
      <c r="E22" s="24">
        <f>'Emisja punktowe'!E22+'Emisja kom-byt'!E22+'Emisja transport'!E22+'Emisja pozostałe'!E22</f>
        <v>41.10970110015608</v>
      </c>
      <c r="F22" s="24">
        <f>'Emisja punktowe'!F22+'Emisja kom-byt'!F22+'Emisja transport'!F22+'Emisja pozostałe'!F22</f>
        <v>53482.832788325875</v>
      </c>
      <c r="G22" s="24">
        <f>'Emisja punktowe'!G22+'Emisja kom-byt'!G22+'Emisja transport'!G22+'Emisja pozostałe'!G22</f>
        <v>29902.86200018079</v>
      </c>
      <c r="H22" s="19">
        <f>'Powierzchnia gmin'!C22</f>
        <v>75.400000000000006</v>
      </c>
      <c r="I22" s="20">
        <f t="shared" si="0"/>
        <v>1050.2784629672801</v>
      </c>
      <c r="J22" s="20">
        <f t="shared" si="1"/>
        <v>1094.309168214465</v>
      </c>
      <c r="K22" s="20">
        <f t="shared" si="2"/>
        <v>949.25883777948707</v>
      </c>
      <c r="L22" s="20">
        <f t="shared" si="3"/>
        <v>0.54522150000207004</v>
      </c>
      <c r="M22" s="20">
        <f t="shared" si="4"/>
        <v>709.32138976559509</v>
      </c>
      <c r="N22" s="20">
        <f t="shared" si="5"/>
        <v>396.58968170001043</v>
      </c>
    </row>
    <row r="23" spans="1:14" x14ac:dyDescent="0.25">
      <c r="A23" s="21" t="s">
        <v>29</v>
      </c>
      <c r="B23" s="24">
        <f>'Emisja punktowe'!B23+'Emisja kom-byt'!B23+'Emisja transport'!B23+'Emisja pozostałe'!B23</f>
        <v>69282.52105604377</v>
      </c>
      <c r="C23" s="24">
        <f>'Emisja punktowe'!C23+'Emisja kom-byt'!C23+'Emisja transport'!C23+'Emisja pozostałe'!C23</f>
        <v>67963.606717893839</v>
      </c>
      <c r="D23" s="24">
        <f>'Emisja punktowe'!D23+'Emisja kom-byt'!D23+'Emisja transport'!D23+'Emisja pozostałe'!D23</f>
        <v>63575.987537101777</v>
      </c>
      <c r="E23" s="24">
        <f>'Emisja punktowe'!E23+'Emisja kom-byt'!E23+'Emisja transport'!E23+'Emisja pozostałe'!E23</f>
        <v>38.306791694913301</v>
      </c>
      <c r="F23" s="24">
        <f>'Emisja punktowe'!F23+'Emisja kom-byt'!F23+'Emisja transport'!F23+'Emisja pozostałe'!F23</f>
        <v>23618.367512484274</v>
      </c>
      <c r="G23" s="24">
        <f>'Emisja punktowe'!G23+'Emisja kom-byt'!G23+'Emisja transport'!G23+'Emisja pozostałe'!G23</f>
        <v>28871.80671290688</v>
      </c>
      <c r="H23" s="19">
        <f>'Powierzchnia gmin'!C23</f>
        <v>20.7</v>
      </c>
      <c r="I23" s="20">
        <f t="shared" si="0"/>
        <v>3346.9816935286844</v>
      </c>
      <c r="J23" s="20">
        <f t="shared" si="1"/>
        <v>3283.2660250190261</v>
      </c>
      <c r="K23" s="20">
        <f t="shared" si="2"/>
        <v>3071.3037457537093</v>
      </c>
      <c r="L23" s="20">
        <f t="shared" si="3"/>
        <v>1.850569647097261</v>
      </c>
      <c r="M23" s="20">
        <f t="shared" si="4"/>
        <v>1140.9839378011727</v>
      </c>
      <c r="N23" s="20">
        <f t="shared" si="5"/>
        <v>1394.7732711549218</v>
      </c>
    </row>
    <row r="24" spans="1:14" x14ac:dyDescent="0.25">
      <c r="A24" s="21" t="s">
        <v>30</v>
      </c>
      <c r="B24" s="24">
        <f>'Emisja punktowe'!B24+'Emisja kom-byt'!B24+'Emisja transport'!B24+'Emisja pozostałe'!B24</f>
        <v>155376.71356085967</v>
      </c>
      <c r="C24" s="24">
        <f>'Emisja punktowe'!C24+'Emisja kom-byt'!C24+'Emisja transport'!C24+'Emisja pozostałe'!C24</f>
        <v>174640.00845795166</v>
      </c>
      <c r="D24" s="24">
        <f>'Emisja punktowe'!D24+'Emisja kom-byt'!D24+'Emisja transport'!D24+'Emisja pozostałe'!D24</f>
        <v>135669.08993433</v>
      </c>
      <c r="E24" s="24">
        <f>'Emisja punktowe'!E24+'Emisja kom-byt'!E24+'Emisja transport'!E24+'Emisja pozostałe'!E24</f>
        <v>76.917493730291241</v>
      </c>
      <c r="F24" s="24">
        <f>'Emisja punktowe'!F24+'Emisja kom-byt'!F24+'Emisja transport'!F24+'Emisja pozostałe'!F24</f>
        <v>96215.883916323102</v>
      </c>
      <c r="G24" s="24">
        <f>'Emisja punktowe'!G24+'Emisja kom-byt'!G24+'Emisja transport'!G24+'Emisja pozostałe'!G24</f>
        <v>60147.320647232671</v>
      </c>
      <c r="H24" s="19">
        <f>'Powierzchnia gmin'!C24</f>
        <v>159.9</v>
      </c>
      <c r="I24" s="20">
        <f t="shared" si="0"/>
        <v>971.71177961763397</v>
      </c>
      <c r="J24" s="20">
        <f t="shared" si="1"/>
        <v>1092.1826670290909</v>
      </c>
      <c r="K24" s="20">
        <f t="shared" si="2"/>
        <v>848.46210090262662</v>
      </c>
      <c r="L24" s="20">
        <f t="shared" si="3"/>
        <v>0.48103498267849432</v>
      </c>
      <c r="M24" s="20">
        <f t="shared" si="4"/>
        <v>601.72535282253341</v>
      </c>
      <c r="N24" s="20">
        <f t="shared" si="5"/>
        <v>376.1558514523619</v>
      </c>
    </row>
    <row r="25" spans="1:14" x14ac:dyDescent="0.25">
      <c r="A25" s="21" t="s">
        <v>31</v>
      </c>
      <c r="B25" s="24">
        <f>'Emisja punktowe'!B25+'Emisja kom-byt'!B25+'Emisja transport'!B25+'Emisja pozostałe'!B25</f>
        <v>92180.282188803423</v>
      </c>
      <c r="C25" s="24">
        <f>'Emisja punktowe'!C25+'Emisja kom-byt'!C25+'Emisja transport'!C25+'Emisja pozostałe'!C25</f>
        <v>87643.720771578504</v>
      </c>
      <c r="D25" s="24">
        <f>'Emisja punktowe'!D25+'Emisja kom-byt'!D25+'Emisja transport'!D25+'Emisja pozostałe'!D25</f>
        <v>71797.351976524646</v>
      </c>
      <c r="E25" s="24">
        <f>'Emisja punktowe'!E25+'Emisja kom-byt'!E25+'Emisja transport'!E25+'Emisja pozostałe'!E25</f>
        <v>43.516369051803487</v>
      </c>
      <c r="F25" s="24">
        <f>'Emisja punktowe'!F25+'Emisja kom-byt'!F25+'Emisja transport'!F25+'Emisja pozostałe'!F25</f>
        <v>41105.899804472268</v>
      </c>
      <c r="G25" s="24">
        <f>'Emisja punktowe'!G25+'Emisja kom-byt'!G25+'Emisja transport'!G25+'Emisja pozostałe'!G25</f>
        <v>31887.080759458193</v>
      </c>
      <c r="H25" s="19">
        <f>'Powierzchnia gmin'!C25</f>
        <v>86</v>
      </c>
      <c r="I25" s="20">
        <f t="shared" si="0"/>
        <v>1071.8637463814352</v>
      </c>
      <c r="J25" s="20">
        <f t="shared" si="1"/>
        <v>1019.1130322276571</v>
      </c>
      <c r="K25" s="20">
        <f t="shared" si="2"/>
        <v>834.85292995958889</v>
      </c>
      <c r="L25" s="20">
        <f t="shared" si="3"/>
        <v>0.50600429130004054</v>
      </c>
      <c r="M25" s="20">
        <f t="shared" si="4"/>
        <v>477.97557912177058</v>
      </c>
      <c r="N25" s="20">
        <f t="shared" si="5"/>
        <v>370.7800088309092</v>
      </c>
    </row>
    <row r="26" spans="1:14" x14ac:dyDescent="0.25">
      <c r="A26" s="21" t="s">
        <v>32</v>
      </c>
      <c r="B26" s="24">
        <f>'Emisja punktowe'!B26+'Emisja kom-byt'!B26+'Emisja transport'!B26+'Emisja pozostałe'!B26</f>
        <v>52311.353362827322</v>
      </c>
      <c r="C26" s="24">
        <f>'Emisja punktowe'!C26+'Emisja kom-byt'!C26+'Emisja transport'!C26+'Emisja pozostałe'!C26</f>
        <v>55659.894452892215</v>
      </c>
      <c r="D26" s="24">
        <f>'Emisja punktowe'!D26+'Emisja kom-byt'!D26+'Emisja transport'!D26+'Emisja pozostałe'!D26</f>
        <v>48168.333634502756</v>
      </c>
      <c r="E26" s="24">
        <f>'Emisja punktowe'!E26+'Emisja kom-byt'!E26+'Emisja transport'!E26+'Emisja pozostałe'!E26</f>
        <v>28.674666135053275</v>
      </c>
      <c r="F26" s="24">
        <f>'Emisja punktowe'!F26+'Emisja kom-byt'!F26+'Emisja transport'!F26+'Emisja pozostałe'!F26</f>
        <v>16789.625312245396</v>
      </c>
      <c r="G26" s="24">
        <f>'Emisja punktowe'!G26+'Emisja kom-byt'!G26+'Emisja transport'!G26+'Emisja pozostałe'!G26</f>
        <v>22815.655829563908</v>
      </c>
      <c r="H26" s="19">
        <f>'Powierzchnia gmin'!C26</f>
        <v>32.200000000000003</v>
      </c>
      <c r="I26" s="20">
        <f t="shared" si="0"/>
        <v>1624.5761913921526</v>
      </c>
      <c r="J26" s="20">
        <f t="shared" si="1"/>
        <v>1728.5681507109382</v>
      </c>
      <c r="K26" s="20">
        <f t="shared" si="2"/>
        <v>1495.9109824379736</v>
      </c>
      <c r="L26" s="20">
        <f t="shared" si="3"/>
        <v>0.89051758183395258</v>
      </c>
      <c r="M26" s="20">
        <f t="shared" si="4"/>
        <v>521.41693516290047</v>
      </c>
      <c r="N26" s="20">
        <f t="shared" si="5"/>
        <v>708.5607400485685</v>
      </c>
    </row>
    <row r="27" spans="1:14" x14ac:dyDescent="0.25">
      <c r="A27" s="21" t="s">
        <v>33</v>
      </c>
      <c r="B27" s="24">
        <f>'Emisja punktowe'!B27+'Emisja kom-byt'!B27+'Emisja transport'!B27+'Emisja pozostałe'!B27</f>
        <v>118060.04872768138</v>
      </c>
      <c r="C27" s="24">
        <f>'Emisja punktowe'!C27+'Emisja kom-byt'!C27+'Emisja transport'!C27+'Emisja pozostałe'!C27</f>
        <v>118613.43666885051</v>
      </c>
      <c r="D27" s="24">
        <f>'Emisja punktowe'!D27+'Emisja kom-byt'!D27+'Emisja transport'!D27+'Emisja pozostałe'!D27</f>
        <v>81131.681124466355</v>
      </c>
      <c r="E27" s="24">
        <f>'Emisja punktowe'!E27+'Emisja kom-byt'!E27+'Emisja transport'!E27+'Emisja pozostałe'!E27</f>
        <v>44.606723712879919</v>
      </c>
      <c r="F27" s="24">
        <f>'Emisja punktowe'!F27+'Emisja kom-byt'!F27+'Emisja transport'!F27+'Emisja pozostałe'!F27</f>
        <v>196502.87592006926</v>
      </c>
      <c r="G27" s="24">
        <f>'Emisja punktowe'!G27+'Emisja kom-byt'!G27+'Emisja transport'!G27+'Emisja pozostałe'!G27</f>
        <v>33210.287444144116</v>
      </c>
      <c r="H27" s="19">
        <f>'Powierzchnia gmin'!C27</f>
        <v>122.3</v>
      </c>
      <c r="I27" s="20">
        <f t="shared" si="0"/>
        <v>965.33155133018306</v>
      </c>
      <c r="J27" s="20">
        <f t="shared" si="1"/>
        <v>969.85639140515548</v>
      </c>
      <c r="K27" s="20">
        <f t="shared" si="2"/>
        <v>663.38251123848204</v>
      </c>
      <c r="L27" s="20">
        <f t="shared" si="3"/>
        <v>0.36473200092297564</v>
      </c>
      <c r="M27" s="20">
        <f t="shared" si="4"/>
        <v>1606.7283394936162</v>
      </c>
      <c r="N27" s="20">
        <f t="shared" si="5"/>
        <v>271.54773053265836</v>
      </c>
    </row>
    <row r="28" spans="1:14" x14ac:dyDescent="0.25">
      <c r="A28" s="21" t="s">
        <v>34</v>
      </c>
      <c r="B28" s="24">
        <f>'Emisja punktowe'!B28+'Emisja kom-byt'!B28+'Emisja transport'!B28+'Emisja pozostałe'!B28</f>
        <v>136457.65384675091</v>
      </c>
      <c r="C28" s="24">
        <f>'Emisja punktowe'!C28+'Emisja kom-byt'!C28+'Emisja transport'!C28+'Emisja pozostałe'!C28</f>
        <v>162150.36334112936</v>
      </c>
      <c r="D28" s="24">
        <f>'Emisja punktowe'!D28+'Emisja kom-byt'!D28+'Emisja transport'!D28+'Emisja pozostałe'!D28</f>
        <v>113687.11461459244</v>
      </c>
      <c r="E28" s="24">
        <f>'Emisja punktowe'!E28+'Emisja kom-byt'!E28+'Emisja transport'!E28+'Emisja pozostałe'!E28</f>
        <v>57.936580012286804</v>
      </c>
      <c r="F28" s="24">
        <f>'Emisja punktowe'!F28+'Emisja kom-byt'!F28+'Emisja transport'!F28+'Emisja pozostałe'!F28</f>
        <v>209498.53320192551</v>
      </c>
      <c r="G28" s="24">
        <f>'Emisja punktowe'!G28+'Emisja kom-byt'!G28+'Emisja transport'!G28+'Emisja pozostałe'!G28</f>
        <v>44953.33575719448</v>
      </c>
      <c r="H28" s="19">
        <f>'Powierzchnia gmin'!C28</f>
        <v>145.1</v>
      </c>
      <c r="I28" s="20">
        <f t="shared" si="0"/>
        <v>940.43868950207388</v>
      </c>
      <c r="J28" s="20">
        <f t="shared" si="1"/>
        <v>1117.5076729230143</v>
      </c>
      <c r="K28" s="20">
        <f t="shared" si="2"/>
        <v>783.50871546927942</v>
      </c>
      <c r="L28" s="20">
        <f t="shared" si="3"/>
        <v>0.39928725025697315</v>
      </c>
      <c r="M28" s="20">
        <f t="shared" si="4"/>
        <v>1443.8217312331187</v>
      </c>
      <c r="N28" s="20">
        <f t="shared" si="5"/>
        <v>309.80934360575105</v>
      </c>
    </row>
    <row r="29" spans="1:14" x14ac:dyDescent="0.25">
      <c r="A29" s="31" t="s">
        <v>35</v>
      </c>
      <c r="B29" s="28">
        <f>SUM(B3:B28)</f>
        <v>3965283.1793364552</v>
      </c>
      <c r="C29" s="28">
        <f t="shared" ref="C29:H29" si="6">SUM(C3:C28)</f>
        <v>3861772.1705596885</v>
      </c>
      <c r="D29" s="28">
        <f t="shared" si="6"/>
        <v>3320479.5868857759</v>
      </c>
      <c r="E29" s="28">
        <f t="shared" si="6"/>
        <v>1947.0180623130898</v>
      </c>
      <c r="F29" s="28">
        <f t="shared" si="6"/>
        <v>2497416.5161117143</v>
      </c>
      <c r="G29" s="28">
        <f t="shared" si="6"/>
        <v>1619703.1031405972</v>
      </c>
      <c r="H29" s="31">
        <f t="shared" si="6"/>
        <v>2428.6</v>
      </c>
      <c r="I29" s="30"/>
      <c r="J29" s="30"/>
      <c r="K29" s="30"/>
      <c r="L29" s="30"/>
      <c r="M29" s="30"/>
      <c r="N29" s="30"/>
    </row>
  </sheetData>
  <mergeCells count="1">
    <mergeCell ref="I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5B06-1D13-4FF8-9A6E-15B14E8D9908}">
  <dimension ref="A1:E41"/>
  <sheetViews>
    <sheetView workbookViewId="0">
      <selection activeCell="G20" sqref="G20"/>
    </sheetView>
  </sheetViews>
  <sheetFormatPr defaultRowHeight="15" customHeight="1" x14ac:dyDescent="0.25"/>
  <cols>
    <col min="1" max="1" width="20.28515625" customWidth="1"/>
    <col min="2" max="2" width="10.85546875" customWidth="1"/>
    <col min="3" max="3" width="22" customWidth="1"/>
    <col min="4" max="4" width="7.85546875" customWidth="1"/>
  </cols>
  <sheetData>
    <row r="1" spans="1:5" ht="29.25" customHeight="1" x14ac:dyDescent="0.25">
      <c r="A1" s="5" t="s">
        <v>1</v>
      </c>
      <c r="B1" s="15" t="s">
        <v>38</v>
      </c>
      <c r="C1" s="15" t="s">
        <v>39</v>
      </c>
      <c r="D1" s="15" t="s">
        <v>49</v>
      </c>
      <c r="E1" s="17"/>
    </row>
    <row r="2" spans="1:5" ht="15" customHeight="1" x14ac:dyDescent="0.25">
      <c r="A2" s="23" t="s">
        <v>9</v>
      </c>
      <c r="B2" s="14">
        <v>4</v>
      </c>
      <c r="C2" s="14">
        <v>3</v>
      </c>
      <c r="D2" s="14">
        <f>(B2+C2)/2</f>
        <v>3.5</v>
      </c>
      <c r="E2" s="17"/>
    </row>
    <row r="3" spans="1:5" ht="15" customHeight="1" x14ac:dyDescent="0.25">
      <c r="A3" s="23" t="s">
        <v>10</v>
      </c>
      <c r="B3" s="14">
        <v>4</v>
      </c>
      <c r="C3" s="14">
        <v>4</v>
      </c>
      <c r="D3" s="14">
        <f t="shared" ref="D3:D27" si="0">(B3+C3)/2</f>
        <v>4</v>
      </c>
      <c r="E3" s="17"/>
    </row>
    <row r="4" spans="1:5" ht="15" customHeight="1" x14ac:dyDescent="0.25">
      <c r="A4" s="23" t="s">
        <v>11</v>
      </c>
      <c r="B4" s="14">
        <v>4</v>
      </c>
      <c r="C4" s="14">
        <v>4</v>
      </c>
      <c r="D4" s="14">
        <f t="shared" si="0"/>
        <v>4</v>
      </c>
      <c r="E4" s="17"/>
    </row>
    <row r="5" spans="1:5" ht="15" customHeight="1" x14ac:dyDescent="0.25">
      <c r="A5" s="23" t="s">
        <v>12</v>
      </c>
      <c r="B5" s="14">
        <v>4</v>
      </c>
      <c r="C5" s="14">
        <v>4</v>
      </c>
      <c r="D5" s="14">
        <f t="shared" si="0"/>
        <v>4</v>
      </c>
      <c r="E5" s="17"/>
    </row>
    <row r="6" spans="1:5" ht="15" customHeight="1" x14ac:dyDescent="0.25">
      <c r="A6" s="23" t="s">
        <v>13</v>
      </c>
      <c r="B6" s="14">
        <v>3</v>
      </c>
      <c r="C6" s="14">
        <v>3</v>
      </c>
      <c r="D6" s="14">
        <f t="shared" si="0"/>
        <v>3</v>
      </c>
      <c r="E6" s="17"/>
    </row>
    <row r="7" spans="1:5" ht="15" customHeight="1" x14ac:dyDescent="0.25">
      <c r="A7" s="23" t="s">
        <v>14</v>
      </c>
      <c r="B7" s="14">
        <v>3</v>
      </c>
      <c r="C7" s="14">
        <v>3</v>
      </c>
      <c r="D7" s="14">
        <f t="shared" si="0"/>
        <v>3</v>
      </c>
      <c r="E7" s="17"/>
    </row>
    <row r="8" spans="1:5" ht="15" customHeight="1" x14ac:dyDescent="0.25">
      <c r="A8" s="23" t="s">
        <v>15</v>
      </c>
      <c r="B8" s="14">
        <v>4</v>
      </c>
      <c r="C8" s="14">
        <v>3</v>
      </c>
      <c r="D8" s="14">
        <f t="shared" si="0"/>
        <v>3.5</v>
      </c>
      <c r="E8" s="17"/>
    </row>
    <row r="9" spans="1:5" ht="15" customHeight="1" x14ac:dyDescent="0.25">
      <c r="A9" s="23" t="s">
        <v>16</v>
      </c>
      <c r="B9" s="14">
        <v>4</v>
      </c>
      <c r="C9" s="14">
        <v>4</v>
      </c>
      <c r="D9" s="14">
        <f t="shared" si="0"/>
        <v>4</v>
      </c>
      <c r="E9" s="17"/>
    </row>
    <row r="10" spans="1:5" ht="15" customHeight="1" x14ac:dyDescent="0.25">
      <c r="A10" s="23" t="s">
        <v>17</v>
      </c>
      <c r="B10" s="14">
        <v>3</v>
      </c>
      <c r="C10" s="14">
        <v>3</v>
      </c>
      <c r="D10" s="14">
        <f t="shared" si="0"/>
        <v>3</v>
      </c>
      <c r="E10" s="17"/>
    </row>
    <row r="11" spans="1:5" ht="15" customHeight="1" x14ac:dyDescent="0.25">
      <c r="A11" s="23" t="s">
        <v>18</v>
      </c>
      <c r="B11" s="14">
        <v>4</v>
      </c>
      <c r="C11" s="14">
        <v>4</v>
      </c>
      <c r="D11" s="14">
        <f t="shared" si="0"/>
        <v>4</v>
      </c>
      <c r="E11" s="17"/>
    </row>
    <row r="12" spans="1:5" ht="15" customHeight="1" x14ac:dyDescent="0.25">
      <c r="A12" s="23" t="s">
        <v>19</v>
      </c>
      <c r="B12" s="14">
        <v>3</v>
      </c>
      <c r="C12" s="14">
        <v>2</v>
      </c>
      <c r="D12" s="14">
        <f t="shared" si="0"/>
        <v>2.5</v>
      </c>
      <c r="E12" s="17"/>
    </row>
    <row r="13" spans="1:5" ht="15" customHeight="1" x14ac:dyDescent="0.25">
      <c r="A13" s="23" t="s">
        <v>20</v>
      </c>
      <c r="B13" s="14">
        <v>4</v>
      </c>
      <c r="C13" s="14">
        <v>4</v>
      </c>
      <c r="D13" s="14">
        <f t="shared" si="0"/>
        <v>4</v>
      </c>
      <c r="E13" s="17"/>
    </row>
    <row r="14" spans="1:5" ht="15" customHeight="1" x14ac:dyDescent="0.25">
      <c r="A14" s="23" t="s">
        <v>21</v>
      </c>
      <c r="B14" s="14">
        <v>3</v>
      </c>
      <c r="C14" s="14">
        <v>4</v>
      </c>
      <c r="D14" s="14">
        <f t="shared" si="0"/>
        <v>3.5</v>
      </c>
      <c r="E14" s="17"/>
    </row>
    <row r="15" spans="1:5" ht="15" customHeight="1" x14ac:dyDescent="0.25">
      <c r="A15" s="23" t="s">
        <v>22</v>
      </c>
      <c r="B15" s="14">
        <v>4</v>
      </c>
      <c r="C15" s="14">
        <v>4</v>
      </c>
      <c r="D15" s="14">
        <f t="shared" si="0"/>
        <v>4</v>
      </c>
      <c r="E15" s="17"/>
    </row>
    <row r="16" spans="1:5" ht="15" customHeight="1" x14ac:dyDescent="0.25">
      <c r="A16" s="23" t="s">
        <v>23</v>
      </c>
      <c r="B16" s="14">
        <v>4</v>
      </c>
      <c r="C16" s="14">
        <v>2</v>
      </c>
      <c r="D16" s="14">
        <f t="shared" si="0"/>
        <v>3</v>
      </c>
      <c r="E16" s="17"/>
    </row>
    <row r="17" spans="1:5" ht="15" customHeight="1" x14ac:dyDescent="0.25">
      <c r="A17" s="23" t="s">
        <v>24</v>
      </c>
      <c r="B17" s="14">
        <v>3</v>
      </c>
      <c r="C17" s="14">
        <v>4</v>
      </c>
      <c r="D17" s="14">
        <f t="shared" si="0"/>
        <v>3.5</v>
      </c>
      <c r="E17" s="17"/>
    </row>
    <row r="18" spans="1:5" ht="15" customHeight="1" x14ac:dyDescent="0.25">
      <c r="A18" s="23" t="s">
        <v>25</v>
      </c>
      <c r="B18" s="14">
        <v>2</v>
      </c>
      <c r="C18" s="14">
        <v>3</v>
      </c>
      <c r="D18" s="14">
        <f t="shared" si="0"/>
        <v>2.5</v>
      </c>
      <c r="E18" s="17"/>
    </row>
    <row r="19" spans="1:5" ht="15" customHeight="1" x14ac:dyDescent="0.25">
      <c r="A19" s="23" t="s">
        <v>26</v>
      </c>
      <c r="B19" s="14">
        <v>3</v>
      </c>
      <c r="C19" s="14">
        <v>4</v>
      </c>
      <c r="D19" s="14">
        <f t="shared" si="0"/>
        <v>3.5</v>
      </c>
      <c r="E19" s="17"/>
    </row>
    <row r="20" spans="1:5" ht="15" customHeight="1" x14ac:dyDescent="0.25">
      <c r="A20" s="23" t="s">
        <v>27</v>
      </c>
      <c r="B20" s="14">
        <v>3</v>
      </c>
      <c r="C20" s="14">
        <v>4</v>
      </c>
      <c r="D20" s="14">
        <f t="shared" si="0"/>
        <v>3.5</v>
      </c>
      <c r="E20" s="17"/>
    </row>
    <row r="21" spans="1:5" ht="15" customHeight="1" x14ac:dyDescent="0.25">
      <c r="A21" s="23" t="s">
        <v>28</v>
      </c>
      <c r="B21" s="14">
        <v>3</v>
      </c>
      <c r="C21" s="14">
        <v>4</v>
      </c>
      <c r="D21" s="14">
        <f t="shared" si="0"/>
        <v>3.5</v>
      </c>
      <c r="E21" s="17"/>
    </row>
    <row r="22" spans="1:5" ht="15" customHeight="1" x14ac:dyDescent="0.25">
      <c r="A22" s="23" t="s">
        <v>29</v>
      </c>
      <c r="B22" s="14">
        <v>4</v>
      </c>
      <c r="C22" s="14">
        <v>4</v>
      </c>
      <c r="D22" s="14">
        <f t="shared" si="0"/>
        <v>4</v>
      </c>
      <c r="E22" s="17"/>
    </row>
    <row r="23" spans="1:5" ht="15" customHeight="1" x14ac:dyDescent="0.25">
      <c r="A23" s="23" t="s">
        <v>30</v>
      </c>
      <c r="B23" s="14">
        <v>4</v>
      </c>
      <c r="C23" s="14">
        <v>4</v>
      </c>
      <c r="D23" s="14">
        <f t="shared" si="0"/>
        <v>4</v>
      </c>
      <c r="E23" s="17"/>
    </row>
    <row r="24" spans="1:5" ht="15" customHeight="1" x14ac:dyDescent="0.25">
      <c r="A24" s="23" t="s">
        <v>31</v>
      </c>
      <c r="B24" s="14">
        <v>4</v>
      </c>
      <c r="C24" s="14">
        <v>4</v>
      </c>
      <c r="D24" s="14">
        <f t="shared" si="0"/>
        <v>4</v>
      </c>
      <c r="E24" s="17"/>
    </row>
    <row r="25" spans="1:5" ht="15" customHeight="1" x14ac:dyDescent="0.25">
      <c r="A25" s="23" t="s">
        <v>32</v>
      </c>
      <c r="B25" s="14">
        <v>4</v>
      </c>
      <c r="C25" s="14">
        <v>4</v>
      </c>
      <c r="D25" s="14">
        <f t="shared" si="0"/>
        <v>4</v>
      </c>
      <c r="E25" s="17"/>
    </row>
    <row r="26" spans="1:5" ht="15" customHeight="1" x14ac:dyDescent="0.25">
      <c r="A26" s="23" t="s">
        <v>33</v>
      </c>
      <c r="B26" s="14">
        <v>1</v>
      </c>
      <c r="C26" s="14">
        <v>2</v>
      </c>
      <c r="D26" s="14">
        <f t="shared" si="0"/>
        <v>1.5</v>
      </c>
      <c r="E26" s="17"/>
    </row>
    <row r="27" spans="1:5" ht="15" customHeight="1" x14ac:dyDescent="0.25">
      <c r="A27" s="23" t="s">
        <v>34</v>
      </c>
      <c r="B27" s="14">
        <v>1</v>
      </c>
      <c r="C27" s="14">
        <v>2</v>
      </c>
      <c r="D27" s="14">
        <f t="shared" si="0"/>
        <v>1.5</v>
      </c>
      <c r="E27" s="17"/>
    </row>
    <row r="28" spans="1:5" ht="15" customHeight="1" x14ac:dyDescent="0.25">
      <c r="A28" s="5" t="s">
        <v>40</v>
      </c>
      <c r="B28" s="18"/>
      <c r="C28" s="18"/>
      <c r="D28" s="17"/>
      <c r="E28" s="17"/>
    </row>
    <row r="29" spans="1:5" ht="15" customHeight="1" x14ac:dyDescent="0.25">
      <c r="A29" s="19">
        <v>4</v>
      </c>
      <c r="B29" s="19" t="s">
        <v>41</v>
      </c>
      <c r="C29" s="19" t="s">
        <v>42</v>
      </c>
      <c r="D29" s="17"/>
      <c r="E29" s="17"/>
    </row>
    <row r="30" spans="1:5" ht="15" customHeight="1" x14ac:dyDescent="0.25">
      <c r="A30" s="19">
        <v>3</v>
      </c>
      <c r="B30" s="19" t="s">
        <v>43</v>
      </c>
      <c r="C30" s="19" t="s">
        <v>44</v>
      </c>
      <c r="D30" s="17"/>
      <c r="E30" s="17"/>
    </row>
    <row r="31" spans="1:5" ht="15" customHeight="1" x14ac:dyDescent="0.25">
      <c r="A31" s="19">
        <v>2</v>
      </c>
      <c r="B31" s="19" t="s">
        <v>45</v>
      </c>
      <c r="C31" s="19" t="s">
        <v>46</v>
      </c>
      <c r="D31" s="17"/>
      <c r="E31" s="17"/>
    </row>
    <row r="32" spans="1:5" ht="15" customHeight="1" x14ac:dyDescent="0.25">
      <c r="A32" s="19">
        <v>1</v>
      </c>
      <c r="B32" s="19" t="s">
        <v>47</v>
      </c>
      <c r="C32" s="19" t="s">
        <v>48</v>
      </c>
      <c r="D32" s="17"/>
      <c r="E32" s="17"/>
    </row>
    <row r="33" spans="1:5" ht="15" customHeight="1" x14ac:dyDescent="0.25">
      <c r="A33" s="17"/>
      <c r="B33" s="17"/>
      <c r="C33" s="17"/>
      <c r="D33" s="17"/>
      <c r="E33" s="17"/>
    </row>
    <row r="34" spans="1:5" ht="15" customHeight="1" x14ac:dyDescent="0.25">
      <c r="A34" s="17"/>
      <c r="B34" s="17"/>
      <c r="C34" s="17"/>
      <c r="D34" s="17"/>
      <c r="E34" s="17"/>
    </row>
    <row r="35" spans="1:5" ht="15" customHeight="1" x14ac:dyDescent="0.25">
      <c r="A35" s="17"/>
      <c r="B35" s="17"/>
      <c r="C35" s="17"/>
      <c r="D35" s="17"/>
      <c r="E35" s="17"/>
    </row>
    <row r="36" spans="1:5" ht="15" customHeight="1" x14ac:dyDescent="0.25">
      <c r="A36" s="17"/>
      <c r="B36" s="17"/>
      <c r="C36" s="17"/>
      <c r="D36" s="17"/>
      <c r="E36" s="17"/>
    </row>
    <row r="37" spans="1:5" ht="15" customHeight="1" x14ac:dyDescent="0.25">
      <c r="A37" s="17"/>
      <c r="B37" s="17"/>
      <c r="C37" s="17"/>
      <c r="D37" s="17"/>
      <c r="E37" s="17"/>
    </row>
    <row r="38" spans="1:5" ht="15" customHeight="1" x14ac:dyDescent="0.25">
      <c r="A38" s="17"/>
      <c r="B38" s="17"/>
      <c r="C38" s="17"/>
      <c r="D38" s="17"/>
      <c r="E38" s="17"/>
    </row>
    <row r="39" spans="1:5" ht="15" customHeight="1" x14ac:dyDescent="0.25">
      <c r="A39" s="17"/>
      <c r="B39" s="17"/>
      <c r="C39" s="17"/>
      <c r="D39" s="17"/>
      <c r="E39" s="17"/>
    </row>
    <row r="40" spans="1:5" ht="15" customHeight="1" x14ac:dyDescent="0.25">
      <c r="A40" s="17"/>
      <c r="B40" s="17"/>
      <c r="C40" s="17"/>
      <c r="D40" s="17"/>
      <c r="E40" s="17"/>
    </row>
    <row r="41" spans="1:5" ht="15" customHeight="1" x14ac:dyDescent="0.25">
      <c r="A41" s="17"/>
      <c r="B41" s="17"/>
      <c r="C41" s="17"/>
      <c r="D41" s="17"/>
      <c r="E41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9B46-8DD6-40D1-8301-B0BBDDBDC901}">
  <dimension ref="A1:M35"/>
  <sheetViews>
    <sheetView workbookViewId="0">
      <selection activeCell="O32" sqref="O32"/>
    </sheetView>
  </sheetViews>
  <sheetFormatPr defaultRowHeight="14.25" customHeight="1" x14ac:dyDescent="0.25"/>
  <cols>
    <col min="1" max="1" width="20" style="8" customWidth="1"/>
    <col min="2" max="2" width="16.5703125" style="8" customWidth="1"/>
    <col min="3" max="4" width="9.140625" style="8"/>
    <col min="5" max="5" width="16.5703125" style="8" customWidth="1"/>
    <col min="6" max="6" width="7" style="8" customWidth="1"/>
    <col min="7" max="7" width="9.140625" style="8"/>
    <col min="8" max="8" width="10.5703125" style="8" customWidth="1"/>
    <col min="9" max="9" width="11.7109375" style="8" customWidth="1"/>
    <col min="10" max="10" width="24.42578125" style="8" customWidth="1"/>
    <col min="11" max="11" width="7.85546875" style="8" customWidth="1"/>
    <col min="12" max="12" width="10.85546875" style="8" customWidth="1"/>
    <col min="13" max="13" width="12.28515625" style="8" customWidth="1"/>
    <col min="14" max="15" width="9.140625" style="8"/>
    <col min="16" max="16" width="22.140625" style="8" customWidth="1"/>
    <col min="17" max="16384" width="9.140625" style="8"/>
  </cols>
  <sheetData>
    <row r="1" spans="1:13" ht="32.25" customHeight="1" x14ac:dyDescent="0.25">
      <c r="A1" s="9"/>
      <c r="B1" s="9"/>
      <c r="C1" s="9"/>
      <c r="D1" s="10"/>
      <c r="E1" s="15" t="s">
        <v>1</v>
      </c>
      <c r="F1" s="15" t="s">
        <v>60</v>
      </c>
      <c r="G1" s="15" t="s">
        <v>52</v>
      </c>
      <c r="H1" s="15" t="s">
        <v>53</v>
      </c>
      <c r="I1" s="15" t="s">
        <v>54</v>
      </c>
      <c r="J1" s="15" t="s">
        <v>55</v>
      </c>
      <c r="K1" s="15" t="s">
        <v>56</v>
      </c>
      <c r="L1" s="15" t="s">
        <v>57</v>
      </c>
      <c r="M1" s="15" t="s">
        <v>58</v>
      </c>
    </row>
    <row r="2" spans="1:13" ht="14.25" customHeight="1" x14ac:dyDescent="0.25">
      <c r="A2" s="15" t="s">
        <v>1</v>
      </c>
      <c r="B2" s="15" t="s">
        <v>50</v>
      </c>
      <c r="C2" s="15" t="s">
        <v>51</v>
      </c>
      <c r="D2" s="11"/>
      <c r="E2" s="15" t="s">
        <v>59</v>
      </c>
      <c r="F2" s="15">
        <v>3</v>
      </c>
      <c r="G2" s="15">
        <v>-1</v>
      </c>
      <c r="H2" s="15">
        <v>2</v>
      </c>
      <c r="I2" s="15">
        <v>-1</v>
      </c>
      <c r="J2" s="15">
        <v>1</v>
      </c>
      <c r="K2" s="15">
        <v>2</v>
      </c>
      <c r="L2" s="15">
        <f>SUM(F2:K2)</f>
        <v>6</v>
      </c>
      <c r="M2" s="15"/>
    </row>
    <row r="3" spans="1:13" ht="14.25" customHeight="1" x14ac:dyDescent="0.25">
      <c r="A3" s="9" t="s">
        <v>9</v>
      </c>
      <c r="B3" s="13">
        <f>'Zestawienie zbiorcze'!M3</f>
        <v>1662.7713997805527</v>
      </c>
      <c r="C3" s="14">
        <v>2</v>
      </c>
      <c r="D3" s="11"/>
      <c r="E3" s="9" t="s">
        <v>9</v>
      </c>
      <c r="F3" s="14">
        <f>C3</f>
        <v>2</v>
      </c>
      <c r="G3" s="14">
        <v>2</v>
      </c>
      <c r="H3" s="14">
        <v>0</v>
      </c>
      <c r="I3" s="14">
        <v>1</v>
      </c>
      <c r="J3" s="14">
        <v>0</v>
      </c>
      <c r="K3" s="14">
        <f>'Rzeźba terenu'!D2</f>
        <v>3.5</v>
      </c>
      <c r="L3" s="14">
        <f>$F$2*F3+G3*$G$2+H3*$H$2+I3*$I$2+J3*$J$2+K3*$K$2</f>
        <v>10</v>
      </c>
      <c r="M3" s="6">
        <v>3</v>
      </c>
    </row>
    <row r="4" spans="1:13" ht="14.25" customHeight="1" x14ac:dyDescent="0.25">
      <c r="A4" s="9" t="s">
        <v>10</v>
      </c>
      <c r="B4" s="13">
        <f>'Zestawienie zbiorcze'!M4</f>
        <v>1039.8831028289126</v>
      </c>
      <c r="C4" s="14">
        <v>1</v>
      </c>
      <c r="D4" s="11"/>
      <c r="E4" s="9" t="s">
        <v>10</v>
      </c>
      <c r="F4" s="14">
        <f t="shared" ref="F4:F28" si="0">C4</f>
        <v>1</v>
      </c>
      <c r="G4" s="14">
        <v>1</v>
      </c>
      <c r="H4" s="14">
        <v>0</v>
      </c>
      <c r="I4" s="14">
        <v>1</v>
      </c>
      <c r="J4" s="14">
        <v>0</v>
      </c>
      <c r="K4" s="14">
        <f>'Rzeźba terenu'!D3</f>
        <v>4</v>
      </c>
      <c r="L4" s="14">
        <f t="shared" ref="L4:L28" si="1">$F$2*F4+G4*$G$2+H4*$H$2+I4*$I$2+J4*$J$2+K4*$K$2</f>
        <v>9</v>
      </c>
      <c r="M4" s="6">
        <v>2</v>
      </c>
    </row>
    <row r="5" spans="1:13" ht="14.25" customHeight="1" x14ac:dyDescent="0.25">
      <c r="A5" s="9" t="s">
        <v>11</v>
      </c>
      <c r="B5" s="13">
        <f>'Zestawienie zbiorcze'!M5</f>
        <v>1190.0291692689568</v>
      </c>
      <c r="C5" s="14">
        <v>1</v>
      </c>
      <c r="D5" s="11"/>
      <c r="E5" s="9" t="s">
        <v>11</v>
      </c>
      <c r="F5" s="14">
        <f t="shared" si="0"/>
        <v>1</v>
      </c>
      <c r="G5" s="14">
        <v>1</v>
      </c>
      <c r="H5" s="14">
        <v>0</v>
      </c>
      <c r="I5" s="14">
        <v>1</v>
      </c>
      <c r="J5" s="14">
        <v>0</v>
      </c>
      <c r="K5" s="14">
        <f>'Rzeźba terenu'!D4</f>
        <v>4</v>
      </c>
      <c r="L5" s="14">
        <f t="shared" si="1"/>
        <v>9</v>
      </c>
      <c r="M5" s="6">
        <v>2</v>
      </c>
    </row>
    <row r="6" spans="1:13" ht="14.25" customHeight="1" x14ac:dyDescent="0.25">
      <c r="A6" s="9" t="s">
        <v>12</v>
      </c>
      <c r="B6" s="13">
        <f>'Zestawienie zbiorcze'!M6</f>
        <v>763.4222095071716</v>
      </c>
      <c r="C6" s="14">
        <v>1</v>
      </c>
      <c r="D6" s="11"/>
      <c r="E6" s="9" t="s">
        <v>12</v>
      </c>
      <c r="F6" s="14">
        <f t="shared" si="0"/>
        <v>1</v>
      </c>
      <c r="G6" s="14">
        <v>1</v>
      </c>
      <c r="H6" s="14">
        <v>1</v>
      </c>
      <c r="I6" s="14">
        <v>1</v>
      </c>
      <c r="J6" s="14">
        <v>0</v>
      </c>
      <c r="K6" s="14">
        <f>'Rzeźba terenu'!D5</f>
        <v>4</v>
      </c>
      <c r="L6" s="14">
        <f t="shared" si="1"/>
        <v>11</v>
      </c>
      <c r="M6" s="6">
        <v>3</v>
      </c>
    </row>
    <row r="7" spans="1:13" ht="14.25" customHeight="1" x14ac:dyDescent="0.25">
      <c r="A7" s="9" t="s">
        <v>13</v>
      </c>
      <c r="B7" s="13">
        <f>'Zestawienie zbiorcze'!M7</f>
        <v>818.88650798592448</v>
      </c>
      <c r="C7" s="14">
        <v>1</v>
      </c>
      <c r="D7" s="11"/>
      <c r="E7" s="9" t="s">
        <v>13</v>
      </c>
      <c r="F7" s="14">
        <f t="shared" si="0"/>
        <v>1</v>
      </c>
      <c r="G7" s="14">
        <v>2</v>
      </c>
      <c r="H7" s="14">
        <v>0</v>
      </c>
      <c r="I7" s="14">
        <v>1</v>
      </c>
      <c r="J7" s="14">
        <v>0</v>
      </c>
      <c r="K7" s="14">
        <f>'Rzeźba terenu'!D6</f>
        <v>3</v>
      </c>
      <c r="L7" s="14">
        <f t="shared" si="1"/>
        <v>6</v>
      </c>
      <c r="M7" s="6">
        <v>1</v>
      </c>
    </row>
    <row r="8" spans="1:13" ht="14.25" customHeight="1" x14ac:dyDescent="0.25">
      <c r="A8" s="9" t="s">
        <v>14</v>
      </c>
      <c r="B8" s="13">
        <f>'Zestawienie zbiorcze'!M8</f>
        <v>1245.7143213310173</v>
      </c>
      <c r="C8" s="14">
        <v>2</v>
      </c>
      <c r="D8" s="11"/>
      <c r="E8" s="9" t="s">
        <v>14</v>
      </c>
      <c r="F8" s="14">
        <f t="shared" si="0"/>
        <v>2</v>
      </c>
      <c r="G8" s="14">
        <v>2</v>
      </c>
      <c r="H8" s="14">
        <v>0</v>
      </c>
      <c r="I8" s="14">
        <v>1</v>
      </c>
      <c r="J8" s="14">
        <v>0</v>
      </c>
      <c r="K8" s="14">
        <f>'Rzeźba terenu'!D7</f>
        <v>3</v>
      </c>
      <c r="L8" s="14">
        <f t="shared" si="1"/>
        <v>9</v>
      </c>
      <c r="M8" s="6">
        <v>2</v>
      </c>
    </row>
    <row r="9" spans="1:13" ht="14.25" customHeight="1" x14ac:dyDescent="0.25">
      <c r="A9" s="9" t="s">
        <v>15</v>
      </c>
      <c r="B9" s="13">
        <f>'Zestawienie zbiorcze'!M9</f>
        <v>589.41427002835314</v>
      </c>
      <c r="C9" s="14">
        <v>0</v>
      </c>
      <c r="D9" s="11"/>
      <c r="E9" s="9" t="s">
        <v>15</v>
      </c>
      <c r="F9" s="14">
        <f t="shared" si="0"/>
        <v>0</v>
      </c>
      <c r="G9" s="14">
        <v>1</v>
      </c>
      <c r="H9" s="14">
        <v>0</v>
      </c>
      <c r="I9" s="14">
        <v>1</v>
      </c>
      <c r="J9" s="14">
        <v>0</v>
      </c>
      <c r="K9" s="14">
        <f>'Rzeźba terenu'!D8</f>
        <v>3.5</v>
      </c>
      <c r="L9" s="14">
        <f t="shared" si="1"/>
        <v>5</v>
      </c>
      <c r="M9" s="6">
        <v>1</v>
      </c>
    </row>
    <row r="10" spans="1:13" ht="14.25" customHeight="1" x14ac:dyDescent="0.25">
      <c r="A10" s="9" t="s">
        <v>16</v>
      </c>
      <c r="B10" s="13">
        <f>'Zestawienie zbiorcze'!M10</f>
        <v>621.91386360270963</v>
      </c>
      <c r="C10" s="14">
        <v>1</v>
      </c>
      <c r="D10" s="11"/>
      <c r="E10" s="9" t="s">
        <v>16</v>
      </c>
      <c r="F10" s="14">
        <f t="shared" si="0"/>
        <v>1</v>
      </c>
      <c r="G10" s="14">
        <v>1</v>
      </c>
      <c r="H10" s="14">
        <v>0</v>
      </c>
      <c r="I10" s="14">
        <v>1</v>
      </c>
      <c r="J10" s="14">
        <v>0</v>
      </c>
      <c r="K10" s="14">
        <f>'Rzeźba terenu'!D9</f>
        <v>4</v>
      </c>
      <c r="L10" s="14">
        <f t="shared" si="1"/>
        <v>9</v>
      </c>
      <c r="M10" s="6">
        <v>2</v>
      </c>
    </row>
    <row r="11" spans="1:13" ht="14.25" customHeight="1" x14ac:dyDescent="0.25">
      <c r="A11" s="9" t="s">
        <v>17</v>
      </c>
      <c r="B11" s="13">
        <f>'Zestawienie zbiorcze'!M11</f>
        <v>613.00587048125499</v>
      </c>
      <c r="C11" s="14">
        <v>1</v>
      </c>
      <c r="D11" s="11"/>
      <c r="E11" s="9" t="s">
        <v>17</v>
      </c>
      <c r="F11" s="14">
        <f t="shared" si="0"/>
        <v>1</v>
      </c>
      <c r="G11" s="14">
        <v>2</v>
      </c>
      <c r="H11" s="14">
        <v>1</v>
      </c>
      <c r="I11" s="14">
        <v>1</v>
      </c>
      <c r="J11" s="14">
        <v>0</v>
      </c>
      <c r="K11" s="14">
        <f>'Rzeźba terenu'!D10</f>
        <v>3</v>
      </c>
      <c r="L11" s="14">
        <f t="shared" si="1"/>
        <v>8</v>
      </c>
      <c r="M11" s="6">
        <v>2</v>
      </c>
    </row>
    <row r="12" spans="1:13" ht="14.25" customHeight="1" x14ac:dyDescent="0.25">
      <c r="A12" s="9" t="s">
        <v>18</v>
      </c>
      <c r="B12" s="13">
        <f>'Zestawienie zbiorcze'!M12</f>
        <v>3513.4866632448502</v>
      </c>
      <c r="C12" s="14">
        <v>3</v>
      </c>
      <c r="D12" s="11"/>
      <c r="E12" s="9" t="s">
        <v>18</v>
      </c>
      <c r="F12" s="14">
        <f t="shared" si="0"/>
        <v>3</v>
      </c>
      <c r="G12" s="14">
        <v>1</v>
      </c>
      <c r="H12" s="14">
        <v>0</v>
      </c>
      <c r="I12" s="14">
        <v>1</v>
      </c>
      <c r="J12" s="14">
        <v>2</v>
      </c>
      <c r="K12" s="14">
        <f>'Rzeźba terenu'!D11</f>
        <v>4</v>
      </c>
      <c r="L12" s="14">
        <f t="shared" si="1"/>
        <v>17</v>
      </c>
      <c r="M12" s="6">
        <v>4</v>
      </c>
    </row>
    <row r="13" spans="1:13" ht="14.25" customHeight="1" x14ac:dyDescent="0.25">
      <c r="A13" s="9" t="s">
        <v>19</v>
      </c>
      <c r="B13" s="13">
        <f>'Zestawienie zbiorcze'!M13</f>
        <v>4755.5285439595764</v>
      </c>
      <c r="C13" s="14">
        <v>3</v>
      </c>
      <c r="D13" s="11"/>
      <c r="E13" s="9" t="s">
        <v>19</v>
      </c>
      <c r="F13" s="14">
        <f t="shared" si="0"/>
        <v>3</v>
      </c>
      <c r="G13" s="14">
        <v>2</v>
      </c>
      <c r="H13" s="14">
        <v>0</v>
      </c>
      <c r="I13" s="14">
        <v>1</v>
      </c>
      <c r="J13" s="14">
        <v>1</v>
      </c>
      <c r="K13" s="14">
        <f>'Rzeźba terenu'!D12</f>
        <v>2.5</v>
      </c>
      <c r="L13" s="14">
        <f t="shared" si="1"/>
        <v>12</v>
      </c>
      <c r="M13" s="6">
        <v>3</v>
      </c>
    </row>
    <row r="14" spans="1:13" ht="14.25" customHeight="1" x14ac:dyDescent="0.25">
      <c r="A14" s="9" t="s">
        <v>20</v>
      </c>
      <c r="B14" s="13">
        <f>'Zestawienie zbiorcze'!M14</f>
        <v>746.18953565395236</v>
      </c>
      <c r="C14" s="14">
        <v>1</v>
      </c>
      <c r="D14" s="11"/>
      <c r="E14" s="9" t="s">
        <v>20</v>
      </c>
      <c r="F14" s="14">
        <f t="shared" si="0"/>
        <v>1</v>
      </c>
      <c r="G14" s="14">
        <v>2</v>
      </c>
      <c r="H14" s="14">
        <v>0</v>
      </c>
      <c r="I14" s="14">
        <v>1</v>
      </c>
      <c r="J14" s="14">
        <v>0</v>
      </c>
      <c r="K14" s="14">
        <f>'Rzeźba terenu'!D13</f>
        <v>4</v>
      </c>
      <c r="L14" s="14">
        <f t="shared" si="1"/>
        <v>8</v>
      </c>
      <c r="M14" s="6">
        <v>2</v>
      </c>
    </row>
    <row r="15" spans="1:13" ht="14.25" customHeight="1" x14ac:dyDescent="0.25">
      <c r="A15" s="9" t="s">
        <v>21</v>
      </c>
      <c r="B15" s="13">
        <f>'Zestawienie zbiorcze'!M15</f>
        <v>396.76350490448232</v>
      </c>
      <c r="C15" s="14">
        <v>0</v>
      </c>
      <c r="D15" s="11"/>
      <c r="E15" s="9" t="s">
        <v>21</v>
      </c>
      <c r="F15" s="14">
        <f t="shared" si="0"/>
        <v>0</v>
      </c>
      <c r="G15" s="14">
        <v>1</v>
      </c>
      <c r="H15" s="14">
        <v>0</v>
      </c>
      <c r="I15" s="14">
        <v>1</v>
      </c>
      <c r="J15" s="14">
        <v>0</v>
      </c>
      <c r="K15" s="14">
        <f>'Rzeźba terenu'!D14</f>
        <v>3.5</v>
      </c>
      <c r="L15" s="14">
        <f t="shared" si="1"/>
        <v>5</v>
      </c>
      <c r="M15" s="6">
        <v>1</v>
      </c>
    </row>
    <row r="16" spans="1:13" ht="14.25" customHeight="1" x14ac:dyDescent="0.25">
      <c r="A16" s="9" t="s">
        <v>22</v>
      </c>
      <c r="B16" s="13">
        <f>'Zestawienie zbiorcze'!M16</f>
        <v>897.7440922853857</v>
      </c>
      <c r="C16" s="14">
        <v>1</v>
      </c>
      <c r="D16" s="11"/>
      <c r="E16" s="9" t="s">
        <v>22</v>
      </c>
      <c r="F16" s="14">
        <f t="shared" si="0"/>
        <v>1</v>
      </c>
      <c r="G16" s="14">
        <v>1</v>
      </c>
      <c r="H16" s="14">
        <v>0</v>
      </c>
      <c r="I16" s="14">
        <v>1</v>
      </c>
      <c r="J16" s="14">
        <v>0</v>
      </c>
      <c r="K16" s="14">
        <f>'Rzeźba terenu'!D15</f>
        <v>4</v>
      </c>
      <c r="L16" s="14">
        <f t="shared" si="1"/>
        <v>9</v>
      </c>
      <c r="M16" s="6">
        <v>2</v>
      </c>
    </row>
    <row r="17" spans="1:13" ht="14.25" customHeight="1" x14ac:dyDescent="0.25">
      <c r="A17" s="9" t="s">
        <v>23</v>
      </c>
      <c r="B17" s="13">
        <f>'Zestawienie zbiorcze'!M17</f>
        <v>1028.7250272358758</v>
      </c>
      <c r="C17" s="14">
        <v>1</v>
      </c>
      <c r="D17" s="11"/>
      <c r="E17" s="9" t="s">
        <v>23</v>
      </c>
      <c r="F17" s="14">
        <f t="shared" si="0"/>
        <v>1</v>
      </c>
      <c r="G17" s="14">
        <v>1</v>
      </c>
      <c r="H17" s="14">
        <v>0</v>
      </c>
      <c r="I17" s="14">
        <v>1</v>
      </c>
      <c r="J17" s="14">
        <v>0</v>
      </c>
      <c r="K17" s="14">
        <f>'Rzeźba terenu'!D16</f>
        <v>3</v>
      </c>
      <c r="L17" s="14">
        <f t="shared" si="1"/>
        <v>7</v>
      </c>
      <c r="M17" s="6">
        <v>2</v>
      </c>
    </row>
    <row r="18" spans="1:13" ht="14.25" customHeight="1" x14ac:dyDescent="0.25">
      <c r="A18" s="9" t="s">
        <v>24</v>
      </c>
      <c r="B18" s="13">
        <f>'Zestawienie zbiorcze'!M18</f>
        <v>2313.2787340474774</v>
      </c>
      <c r="C18" s="14">
        <v>2</v>
      </c>
      <c r="D18" s="11"/>
      <c r="E18" s="9" t="s">
        <v>24</v>
      </c>
      <c r="F18" s="14">
        <f t="shared" si="0"/>
        <v>2</v>
      </c>
      <c r="G18" s="14">
        <v>1</v>
      </c>
      <c r="H18" s="14">
        <v>0</v>
      </c>
      <c r="I18" s="14">
        <v>1</v>
      </c>
      <c r="J18" s="14">
        <v>0</v>
      </c>
      <c r="K18" s="14">
        <f>'Rzeźba terenu'!D17</f>
        <v>3.5</v>
      </c>
      <c r="L18" s="14">
        <f t="shared" si="1"/>
        <v>11</v>
      </c>
      <c r="M18" s="6">
        <v>3</v>
      </c>
    </row>
    <row r="19" spans="1:13" ht="14.25" customHeight="1" x14ac:dyDescent="0.25">
      <c r="A19" s="9" t="s">
        <v>25</v>
      </c>
      <c r="B19" s="13">
        <f>'Zestawienie zbiorcze'!M19</f>
        <v>610.13319312880833</v>
      </c>
      <c r="C19" s="14">
        <v>1</v>
      </c>
      <c r="D19" s="11"/>
      <c r="E19" s="9" t="s">
        <v>25</v>
      </c>
      <c r="F19" s="14">
        <f t="shared" si="0"/>
        <v>1</v>
      </c>
      <c r="G19" s="14">
        <v>2</v>
      </c>
      <c r="H19" s="14">
        <v>1</v>
      </c>
      <c r="I19" s="14">
        <v>1</v>
      </c>
      <c r="J19" s="14">
        <v>0</v>
      </c>
      <c r="K19" s="14">
        <f>'Rzeźba terenu'!D18</f>
        <v>2.5</v>
      </c>
      <c r="L19" s="14">
        <f t="shared" si="1"/>
        <v>7</v>
      </c>
      <c r="M19" s="6">
        <v>2</v>
      </c>
    </row>
    <row r="20" spans="1:13" ht="14.25" customHeight="1" x14ac:dyDescent="0.25">
      <c r="A20" s="9" t="s">
        <v>26</v>
      </c>
      <c r="B20" s="13">
        <f>'Zestawienie zbiorcze'!M20</f>
        <v>966.59784864740323</v>
      </c>
      <c r="C20" s="14">
        <v>1</v>
      </c>
      <c r="D20" s="11"/>
      <c r="E20" s="9" t="s">
        <v>26</v>
      </c>
      <c r="F20" s="14">
        <f t="shared" si="0"/>
        <v>1</v>
      </c>
      <c r="G20" s="14">
        <v>1</v>
      </c>
      <c r="H20" s="14">
        <v>0</v>
      </c>
      <c r="I20" s="14">
        <v>1</v>
      </c>
      <c r="J20" s="14">
        <v>0</v>
      </c>
      <c r="K20" s="14">
        <f>'Rzeźba terenu'!D19</f>
        <v>3.5</v>
      </c>
      <c r="L20" s="14">
        <f t="shared" si="1"/>
        <v>8</v>
      </c>
      <c r="M20" s="6">
        <v>2</v>
      </c>
    </row>
    <row r="21" spans="1:13" ht="14.25" customHeight="1" x14ac:dyDescent="0.25">
      <c r="A21" s="9" t="s">
        <v>27</v>
      </c>
      <c r="B21" s="13">
        <f>'Zestawienie zbiorcze'!M21</f>
        <v>760.21027946210131</v>
      </c>
      <c r="C21" s="14">
        <v>1</v>
      </c>
      <c r="D21" s="11"/>
      <c r="E21" s="9" t="s">
        <v>27</v>
      </c>
      <c r="F21" s="14">
        <f t="shared" si="0"/>
        <v>1</v>
      </c>
      <c r="G21" s="14">
        <v>1</v>
      </c>
      <c r="H21" s="14">
        <v>0</v>
      </c>
      <c r="I21" s="14">
        <v>1</v>
      </c>
      <c r="J21" s="14">
        <v>0</v>
      </c>
      <c r="K21" s="14">
        <f>'Rzeźba terenu'!D20</f>
        <v>3.5</v>
      </c>
      <c r="L21" s="14">
        <f t="shared" si="1"/>
        <v>8</v>
      </c>
      <c r="M21" s="6">
        <v>2</v>
      </c>
    </row>
    <row r="22" spans="1:13" ht="14.25" customHeight="1" x14ac:dyDescent="0.25">
      <c r="A22" s="9" t="s">
        <v>28</v>
      </c>
      <c r="B22" s="13">
        <f>'Zestawienie zbiorcze'!M22</f>
        <v>709.32138976559509</v>
      </c>
      <c r="C22" s="14">
        <v>1</v>
      </c>
      <c r="D22" s="11"/>
      <c r="E22" s="9" t="s">
        <v>28</v>
      </c>
      <c r="F22" s="14">
        <f t="shared" si="0"/>
        <v>1</v>
      </c>
      <c r="G22" s="14">
        <v>1</v>
      </c>
      <c r="H22" s="14">
        <v>0</v>
      </c>
      <c r="I22" s="14">
        <v>1</v>
      </c>
      <c r="J22" s="14">
        <v>0</v>
      </c>
      <c r="K22" s="14">
        <f>'Rzeźba terenu'!D21</f>
        <v>3.5</v>
      </c>
      <c r="L22" s="14">
        <f t="shared" si="1"/>
        <v>8</v>
      </c>
      <c r="M22" s="6">
        <v>2</v>
      </c>
    </row>
    <row r="23" spans="1:13" ht="14.25" customHeight="1" x14ac:dyDescent="0.25">
      <c r="A23" s="9" t="s">
        <v>29</v>
      </c>
      <c r="B23" s="13">
        <f>'Zestawienie zbiorcze'!M23</f>
        <v>1140.9839378011727</v>
      </c>
      <c r="C23" s="14">
        <v>1</v>
      </c>
      <c r="D23" s="11"/>
      <c r="E23" s="9" t="s">
        <v>29</v>
      </c>
      <c r="F23" s="14">
        <f t="shared" si="0"/>
        <v>1</v>
      </c>
      <c r="G23" s="14">
        <v>1</v>
      </c>
      <c r="H23" s="14">
        <v>0</v>
      </c>
      <c r="I23" s="14">
        <v>1</v>
      </c>
      <c r="J23" s="14">
        <v>0</v>
      </c>
      <c r="K23" s="14">
        <f>'Rzeźba terenu'!D22</f>
        <v>4</v>
      </c>
      <c r="L23" s="14">
        <f t="shared" si="1"/>
        <v>9</v>
      </c>
      <c r="M23" s="6">
        <v>2</v>
      </c>
    </row>
    <row r="24" spans="1:13" ht="14.25" customHeight="1" x14ac:dyDescent="0.25">
      <c r="A24" s="9" t="s">
        <v>30</v>
      </c>
      <c r="B24" s="13">
        <f>'Zestawienie zbiorcze'!M24</f>
        <v>601.72535282253341</v>
      </c>
      <c r="C24" s="14">
        <v>1</v>
      </c>
      <c r="D24" s="11"/>
      <c r="E24" s="9" t="s">
        <v>30</v>
      </c>
      <c r="F24" s="14">
        <f t="shared" si="0"/>
        <v>1</v>
      </c>
      <c r="G24" s="14">
        <v>1</v>
      </c>
      <c r="H24" s="14">
        <v>1</v>
      </c>
      <c r="I24" s="14">
        <v>1</v>
      </c>
      <c r="J24" s="14">
        <v>0</v>
      </c>
      <c r="K24" s="14">
        <f>'Rzeźba terenu'!D23</f>
        <v>4</v>
      </c>
      <c r="L24" s="14">
        <f t="shared" si="1"/>
        <v>11</v>
      </c>
      <c r="M24" s="6">
        <v>3</v>
      </c>
    </row>
    <row r="25" spans="1:13" ht="14.25" customHeight="1" x14ac:dyDescent="0.25">
      <c r="A25" s="9" t="s">
        <v>31</v>
      </c>
      <c r="B25" s="13">
        <f>'Zestawienie zbiorcze'!M25</f>
        <v>477.97557912177058</v>
      </c>
      <c r="C25" s="14">
        <v>0</v>
      </c>
      <c r="D25" s="11"/>
      <c r="E25" s="9" t="s">
        <v>31</v>
      </c>
      <c r="F25" s="14">
        <f t="shared" si="0"/>
        <v>0</v>
      </c>
      <c r="G25" s="14">
        <v>1</v>
      </c>
      <c r="H25" s="14">
        <v>1</v>
      </c>
      <c r="I25" s="14">
        <v>1</v>
      </c>
      <c r="J25" s="14">
        <v>0</v>
      </c>
      <c r="K25" s="14">
        <f>'Rzeźba terenu'!D24</f>
        <v>4</v>
      </c>
      <c r="L25" s="14">
        <f t="shared" si="1"/>
        <v>8</v>
      </c>
      <c r="M25" s="6">
        <v>2</v>
      </c>
    </row>
    <row r="26" spans="1:13" ht="14.25" customHeight="1" x14ac:dyDescent="0.25">
      <c r="A26" s="9" t="s">
        <v>32</v>
      </c>
      <c r="B26" s="13">
        <f>'Zestawienie zbiorcze'!M26</f>
        <v>521.41693516290047</v>
      </c>
      <c r="C26" s="14">
        <v>0</v>
      </c>
      <c r="D26" s="11"/>
      <c r="E26" s="9" t="s">
        <v>32</v>
      </c>
      <c r="F26" s="14">
        <f t="shared" si="0"/>
        <v>0</v>
      </c>
      <c r="G26" s="14">
        <v>1</v>
      </c>
      <c r="H26" s="14">
        <v>0</v>
      </c>
      <c r="I26" s="14">
        <v>1</v>
      </c>
      <c r="J26" s="14">
        <v>0</v>
      </c>
      <c r="K26" s="14">
        <f>'Rzeźba terenu'!D25</f>
        <v>4</v>
      </c>
      <c r="L26" s="14">
        <f t="shared" si="1"/>
        <v>6</v>
      </c>
      <c r="M26" s="6">
        <v>1</v>
      </c>
    </row>
    <row r="27" spans="1:13" ht="14.25" customHeight="1" x14ac:dyDescent="0.25">
      <c r="A27" s="9" t="s">
        <v>33</v>
      </c>
      <c r="B27" s="13">
        <f>'Zestawienie zbiorcze'!M27</f>
        <v>1606.7283394936162</v>
      </c>
      <c r="C27" s="14">
        <v>2</v>
      </c>
      <c r="D27" s="11"/>
      <c r="E27" s="9" t="s">
        <v>33</v>
      </c>
      <c r="F27" s="14">
        <f t="shared" si="0"/>
        <v>2</v>
      </c>
      <c r="G27" s="14">
        <v>2</v>
      </c>
      <c r="H27" s="14">
        <v>1</v>
      </c>
      <c r="I27" s="14">
        <v>1</v>
      </c>
      <c r="J27" s="14">
        <v>0</v>
      </c>
      <c r="K27" s="14">
        <f>'Rzeźba terenu'!D26</f>
        <v>1.5</v>
      </c>
      <c r="L27" s="14">
        <f t="shared" si="1"/>
        <v>8</v>
      </c>
      <c r="M27" s="6">
        <v>2</v>
      </c>
    </row>
    <row r="28" spans="1:13" ht="14.25" customHeight="1" x14ac:dyDescent="0.25">
      <c r="A28" s="9" t="s">
        <v>34</v>
      </c>
      <c r="B28" s="13">
        <f>'Zestawienie zbiorcze'!M28</f>
        <v>1443.8217312331187</v>
      </c>
      <c r="C28" s="14">
        <v>2</v>
      </c>
      <c r="D28" s="12"/>
      <c r="E28" s="9" t="s">
        <v>34</v>
      </c>
      <c r="F28" s="14">
        <f t="shared" si="0"/>
        <v>2</v>
      </c>
      <c r="G28" s="14">
        <v>2</v>
      </c>
      <c r="H28" s="14">
        <v>0</v>
      </c>
      <c r="I28" s="14">
        <v>1</v>
      </c>
      <c r="J28" s="14">
        <v>0</v>
      </c>
      <c r="K28" s="14">
        <f>'Rzeźba terenu'!D27</f>
        <v>1.5</v>
      </c>
      <c r="L28" s="14">
        <f t="shared" si="1"/>
        <v>6</v>
      </c>
      <c r="M28" s="6">
        <v>1</v>
      </c>
    </row>
    <row r="30" spans="1:13" ht="14.25" customHeight="1" x14ac:dyDescent="0.25">
      <c r="A30" s="18" t="s">
        <v>74</v>
      </c>
      <c r="B30" s="18" t="s">
        <v>68</v>
      </c>
      <c r="C30" s="18" t="s">
        <v>69</v>
      </c>
      <c r="I30" s="15" t="s">
        <v>66</v>
      </c>
      <c r="J30" s="15" t="s">
        <v>67</v>
      </c>
      <c r="K30" s="15" t="s">
        <v>68</v>
      </c>
      <c r="L30" s="15" t="s">
        <v>69</v>
      </c>
    </row>
    <row r="31" spans="1:13" ht="14.25" customHeight="1" x14ac:dyDescent="0.25">
      <c r="A31" s="36">
        <v>4</v>
      </c>
      <c r="B31" s="40">
        <v>4800</v>
      </c>
      <c r="C31" s="40">
        <v>9600</v>
      </c>
      <c r="I31" s="46">
        <v>4</v>
      </c>
      <c r="J31" s="46" t="s">
        <v>61</v>
      </c>
      <c r="K31" s="47">
        <f>L32+0.5</f>
        <v>12.5</v>
      </c>
      <c r="L31" s="47">
        <v>30</v>
      </c>
    </row>
    <row r="32" spans="1:13" ht="14.25" customHeight="1" x14ac:dyDescent="0.25">
      <c r="A32" s="37">
        <v>3</v>
      </c>
      <c r="B32" s="41">
        <v>2400</v>
      </c>
      <c r="C32" s="41">
        <v>4800</v>
      </c>
      <c r="I32" s="48">
        <v>3</v>
      </c>
      <c r="J32" s="48" t="s">
        <v>62</v>
      </c>
      <c r="K32" s="49">
        <f>L33+0.5</f>
        <v>9.5</v>
      </c>
      <c r="L32" s="49">
        <v>12</v>
      </c>
    </row>
    <row r="33" spans="1:12" ht="14.25" customHeight="1" x14ac:dyDescent="0.25">
      <c r="A33" s="38">
        <v>2</v>
      </c>
      <c r="B33" s="42">
        <v>1200</v>
      </c>
      <c r="C33" s="42">
        <v>2400</v>
      </c>
      <c r="I33" s="50">
        <v>2</v>
      </c>
      <c r="J33" s="50" t="s">
        <v>63</v>
      </c>
      <c r="K33" s="51">
        <f>L34+0.5</f>
        <v>6.5</v>
      </c>
      <c r="L33" s="51">
        <v>9</v>
      </c>
    </row>
    <row r="34" spans="1:12" ht="14.25" customHeight="1" x14ac:dyDescent="0.25">
      <c r="A34" s="39">
        <v>1</v>
      </c>
      <c r="B34" s="43">
        <v>600</v>
      </c>
      <c r="C34" s="43">
        <v>1200</v>
      </c>
      <c r="I34" s="52">
        <v>1</v>
      </c>
      <c r="J34" s="52" t="s">
        <v>64</v>
      </c>
      <c r="K34" s="53">
        <f>L35+0.5</f>
        <v>3.5</v>
      </c>
      <c r="L34" s="53">
        <f>L2</f>
        <v>6</v>
      </c>
    </row>
    <row r="35" spans="1:12" ht="14.25" customHeight="1" x14ac:dyDescent="0.25">
      <c r="A35" s="44">
        <v>0</v>
      </c>
      <c r="B35" s="45">
        <v>0</v>
      </c>
      <c r="C35" s="45">
        <v>600</v>
      </c>
      <c r="I35" s="54">
        <v>0</v>
      </c>
      <c r="J35" s="54" t="s">
        <v>65</v>
      </c>
      <c r="K35" s="55">
        <v>0</v>
      </c>
      <c r="L35" s="55">
        <v>3</v>
      </c>
    </row>
  </sheetData>
  <phoneticPr fontId="4" type="noConversion"/>
  <conditionalFormatting sqref="M3">
    <cfRule type="cellIs" dxfId="47" priority="6" operator="between">
      <formula>2</formula>
      <formula>2</formula>
    </cfRule>
  </conditionalFormatting>
  <conditionalFormatting sqref="M3:M28">
    <cfRule type="cellIs" dxfId="46" priority="1" operator="between">
      <formula>0</formula>
      <formula>0</formula>
    </cfRule>
    <cfRule type="cellIs" dxfId="45" priority="2" operator="between">
      <formula>1</formula>
      <formula>1</formula>
    </cfRule>
    <cfRule type="cellIs" dxfId="44" priority="3" operator="between">
      <formula>4</formula>
      <formula>4</formula>
    </cfRule>
    <cfRule type="cellIs" dxfId="43" priority="4" operator="between">
      <formula>3</formula>
      <formula>3</formula>
    </cfRule>
    <cfRule type="cellIs" dxfId="42" priority="5" operator="between">
      <formula>2</formula>
      <formula>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4165F-4398-4EDE-A546-C11FE898E6D7}">
  <dimension ref="A1:R35"/>
  <sheetViews>
    <sheetView workbookViewId="0">
      <selection activeCell="O32" sqref="O32"/>
    </sheetView>
  </sheetViews>
  <sheetFormatPr defaultRowHeight="15.75" customHeight="1" x14ac:dyDescent="0.25"/>
  <cols>
    <col min="1" max="1" width="16.5703125" customWidth="1"/>
    <col min="2" max="2" width="20" customWidth="1"/>
    <col min="5" max="5" width="17.42578125" customWidth="1"/>
    <col min="6" max="6" width="7.42578125" customWidth="1"/>
    <col min="7" max="7" width="6.42578125" customWidth="1"/>
    <col min="9" max="9" width="10" customWidth="1"/>
    <col min="10" max="10" width="23.5703125" customWidth="1"/>
    <col min="12" max="12" width="9.85546875" customWidth="1"/>
    <col min="13" max="13" width="11.140625" customWidth="1"/>
    <col min="16" max="16" width="23.5703125" customWidth="1"/>
  </cols>
  <sheetData>
    <row r="1" spans="1:18" ht="32.25" customHeight="1" x14ac:dyDescent="0.25">
      <c r="A1" s="17"/>
      <c r="B1" s="17"/>
      <c r="C1" s="17"/>
      <c r="D1" s="17"/>
      <c r="E1" s="5" t="s">
        <v>1</v>
      </c>
      <c r="F1" s="5" t="s">
        <v>71</v>
      </c>
      <c r="G1" s="5" t="s">
        <v>72</v>
      </c>
      <c r="H1" s="5" t="s">
        <v>52</v>
      </c>
      <c r="I1" s="5" t="s">
        <v>53</v>
      </c>
      <c r="J1" s="5" t="s">
        <v>55</v>
      </c>
      <c r="K1" s="5" t="s">
        <v>56</v>
      </c>
      <c r="L1" s="5" t="s">
        <v>57</v>
      </c>
      <c r="M1" s="5" t="s">
        <v>58</v>
      </c>
      <c r="N1" s="17"/>
    </row>
    <row r="2" spans="1:18" ht="15.75" customHeight="1" x14ac:dyDescent="0.25">
      <c r="A2" s="18" t="s">
        <v>1</v>
      </c>
      <c r="B2" s="18" t="s">
        <v>70</v>
      </c>
      <c r="C2" s="18" t="s">
        <v>51</v>
      </c>
      <c r="D2" s="17"/>
      <c r="E2" s="5" t="s">
        <v>59</v>
      </c>
      <c r="F2" s="5">
        <v>2</v>
      </c>
      <c r="G2" s="5">
        <v>1</v>
      </c>
      <c r="H2" s="5">
        <v>3</v>
      </c>
      <c r="I2" s="5">
        <v>2</v>
      </c>
      <c r="J2" s="5">
        <v>1</v>
      </c>
      <c r="K2" s="5">
        <v>2</v>
      </c>
      <c r="L2" s="5">
        <f>SUM(F2:K2)</f>
        <v>11</v>
      </c>
      <c r="M2" s="5"/>
      <c r="N2" s="17"/>
    </row>
    <row r="3" spans="1:18" ht="15.75" customHeight="1" x14ac:dyDescent="0.25">
      <c r="A3" s="21" t="s">
        <v>9</v>
      </c>
      <c r="B3" s="20">
        <f>'Zestawienie zbiorcze'!I3</f>
        <v>1107.653970982589</v>
      </c>
      <c r="C3" s="6">
        <v>1</v>
      </c>
      <c r="D3" s="17"/>
      <c r="E3" s="22" t="s">
        <v>9</v>
      </c>
      <c r="F3" s="6">
        <f>C3</f>
        <v>1</v>
      </c>
      <c r="G3" s="6">
        <f>NOx!C3</f>
        <v>2</v>
      </c>
      <c r="H3" s="6">
        <v>2</v>
      </c>
      <c r="I3" s="6">
        <v>0</v>
      </c>
      <c r="J3" s="6">
        <v>0</v>
      </c>
      <c r="K3" s="6">
        <f>'Rzeźba terenu'!D2</f>
        <v>3.5</v>
      </c>
      <c r="L3" s="6">
        <f>F3*$F$2+G3*$G$2+H3*$H$2+I3*$I$2+J3*$J$2+K3*$K$2</f>
        <v>17</v>
      </c>
      <c r="M3" s="6">
        <v>3</v>
      </c>
      <c r="N3" s="17"/>
    </row>
    <row r="4" spans="1:18" ht="15.75" customHeight="1" x14ac:dyDescent="0.25">
      <c r="A4" s="21" t="s">
        <v>10</v>
      </c>
      <c r="B4" s="20">
        <f>'Zestawienie zbiorcze'!I4</f>
        <v>2145.1086416158269</v>
      </c>
      <c r="C4" s="6">
        <v>3</v>
      </c>
      <c r="D4" s="17"/>
      <c r="E4" s="22" t="s">
        <v>10</v>
      </c>
      <c r="F4" s="6">
        <f t="shared" ref="F4:F28" si="0">C4</f>
        <v>3</v>
      </c>
      <c r="G4" s="6">
        <f>NOx!C4</f>
        <v>1</v>
      </c>
      <c r="H4" s="6">
        <v>1</v>
      </c>
      <c r="I4" s="6">
        <v>0</v>
      </c>
      <c r="J4" s="6">
        <v>0</v>
      </c>
      <c r="K4" s="6">
        <f>'Rzeźba terenu'!D3</f>
        <v>4</v>
      </c>
      <c r="L4" s="6">
        <f t="shared" ref="L4:L28" si="1">F4*$F$2+G4*$G$2+H4*$H$2+I4*$I$2+J4*$J$2+K4*$K$2</f>
        <v>18</v>
      </c>
      <c r="M4" s="6">
        <v>3</v>
      </c>
      <c r="N4" s="17"/>
    </row>
    <row r="5" spans="1:18" ht="15.75" customHeight="1" x14ac:dyDescent="0.25">
      <c r="A5" s="21" t="s">
        <v>11</v>
      </c>
      <c r="B5" s="20">
        <f>'Zestawienie zbiorcze'!I5</f>
        <v>1787.6196872683042</v>
      </c>
      <c r="C5" s="6">
        <v>2</v>
      </c>
      <c r="D5" s="17"/>
      <c r="E5" s="22" t="s">
        <v>11</v>
      </c>
      <c r="F5" s="6">
        <f t="shared" si="0"/>
        <v>2</v>
      </c>
      <c r="G5" s="6">
        <f>NOx!C5</f>
        <v>1</v>
      </c>
      <c r="H5" s="6">
        <v>1</v>
      </c>
      <c r="I5" s="6">
        <v>0</v>
      </c>
      <c r="J5" s="6">
        <v>0</v>
      </c>
      <c r="K5" s="6">
        <f>'Rzeźba terenu'!D4</f>
        <v>4</v>
      </c>
      <c r="L5" s="6">
        <f t="shared" si="1"/>
        <v>16</v>
      </c>
      <c r="M5" s="6">
        <v>2</v>
      </c>
      <c r="N5" s="17"/>
    </row>
    <row r="6" spans="1:18" ht="15.75" customHeight="1" x14ac:dyDescent="0.25">
      <c r="A6" s="21" t="s">
        <v>12</v>
      </c>
      <c r="B6" s="20">
        <f>'Zestawienie zbiorcze'!I6</f>
        <v>1991.6283716486555</v>
      </c>
      <c r="C6" s="6">
        <v>2</v>
      </c>
      <c r="D6" s="17"/>
      <c r="E6" s="22" t="s">
        <v>12</v>
      </c>
      <c r="F6" s="6">
        <f t="shared" si="0"/>
        <v>2</v>
      </c>
      <c r="G6" s="6">
        <f>NOx!C6</f>
        <v>1</v>
      </c>
      <c r="H6" s="6">
        <v>1</v>
      </c>
      <c r="I6" s="6">
        <v>1</v>
      </c>
      <c r="J6" s="6">
        <v>0</v>
      </c>
      <c r="K6" s="6">
        <f>'Rzeźba terenu'!D5</f>
        <v>4</v>
      </c>
      <c r="L6" s="6">
        <f t="shared" si="1"/>
        <v>18</v>
      </c>
      <c r="M6" s="6">
        <v>3</v>
      </c>
      <c r="N6" s="17"/>
    </row>
    <row r="7" spans="1:18" ht="15.75" customHeight="1" x14ac:dyDescent="0.25">
      <c r="A7" s="21" t="s">
        <v>13</v>
      </c>
      <c r="B7" s="20">
        <f>'Zestawienie zbiorcze'!I7</f>
        <v>1328.0321060212648</v>
      </c>
      <c r="C7" s="6">
        <v>1</v>
      </c>
      <c r="D7" s="17"/>
      <c r="E7" s="22" t="s">
        <v>13</v>
      </c>
      <c r="F7" s="6">
        <f t="shared" si="0"/>
        <v>1</v>
      </c>
      <c r="G7" s="6">
        <f>NOx!C7</f>
        <v>1</v>
      </c>
      <c r="H7" s="6">
        <v>2</v>
      </c>
      <c r="I7" s="6">
        <v>0</v>
      </c>
      <c r="J7" s="6">
        <v>0</v>
      </c>
      <c r="K7" s="6">
        <f>'Rzeźba terenu'!D6</f>
        <v>3</v>
      </c>
      <c r="L7" s="6">
        <f t="shared" si="1"/>
        <v>15</v>
      </c>
      <c r="M7" s="6">
        <v>2</v>
      </c>
      <c r="N7" s="17"/>
      <c r="O7" s="17"/>
      <c r="P7" s="17"/>
      <c r="Q7" s="17"/>
      <c r="R7" s="17"/>
    </row>
    <row r="8" spans="1:18" ht="15.75" customHeight="1" x14ac:dyDescent="0.25">
      <c r="A8" s="21" t="s">
        <v>14</v>
      </c>
      <c r="B8" s="20">
        <f>'Zestawienie zbiorcze'!I8</f>
        <v>3812.7203395968586</v>
      </c>
      <c r="C8" s="6">
        <v>3</v>
      </c>
      <c r="D8" s="17"/>
      <c r="E8" s="22" t="s">
        <v>14</v>
      </c>
      <c r="F8" s="6">
        <f t="shared" si="0"/>
        <v>3</v>
      </c>
      <c r="G8" s="6">
        <f>NOx!C8</f>
        <v>2</v>
      </c>
      <c r="H8" s="6">
        <v>2</v>
      </c>
      <c r="I8" s="6">
        <v>0</v>
      </c>
      <c r="J8" s="6">
        <v>0</v>
      </c>
      <c r="K8" s="6">
        <f>'Rzeźba terenu'!D7</f>
        <v>3</v>
      </c>
      <c r="L8" s="6">
        <f t="shared" si="1"/>
        <v>20</v>
      </c>
      <c r="M8" s="6">
        <v>3</v>
      </c>
      <c r="N8" s="17"/>
      <c r="O8" s="17"/>
      <c r="P8" s="17"/>
      <c r="Q8" s="17"/>
      <c r="R8" s="17"/>
    </row>
    <row r="9" spans="1:18" ht="15.75" customHeight="1" x14ac:dyDescent="0.25">
      <c r="A9" s="21" t="s">
        <v>15</v>
      </c>
      <c r="B9" s="20">
        <f>'Zestawienie zbiorcze'!I9</f>
        <v>1806.9886234398382</v>
      </c>
      <c r="C9" s="6">
        <v>2</v>
      </c>
      <c r="D9" s="17"/>
      <c r="E9" s="22" t="s">
        <v>15</v>
      </c>
      <c r="F9" s="6">
        <f t="shared" si="0"/>
        <v>2</v>
      </c>
      <c r="G9" s="6">
        <f>NOx!C9</f>
        <v>0</v>
      </c>
      <c r="H9" s="6">
        <v>1</v>
      </c>
      <c r="I9" s="6">
        <v>0</v>
      </c>
      <c r="J9" s="6">
        <v>0</v>
      </c>
      <c r="K9" s="6">
        <f>'Rzeźba terenu'!D8</f>
        <v>3.5</v>
      </c>
      <c r="L9" s="6">
        <f t="shared" si="1"/>
        <v>14</v>
      </c>
      <c r="M9" s="6">
        <v>2</v>
      </c>
      <c r="N9" s="17"/>
      <c r="O9" s="17"/>
      <c r="P9" s="17"/>
      <c r="Q9" s="17"/>
      <c r="R9" s="17"/>
    </row>
    <row r="10" spans="1:18" ht="15.75" customHeight="1" x14ac:dyDescent="0.25">
      <c r="A10" s="21" t="s">
        <v>16</v>
      </c>
      <c r="B10" s="20">
        <f>'Zestawienie zbiorcze'!I10</f>
        <v>1225.8867524862085</v>
      </c>
      <c r="C10" s="6">
        <v>1</v>
      </c>
      <c r="D10" s="17"/>
      <c r="E10" s="22" t="s">
        <v>16</v>
      </c>
      <c r="F10" s="6">
        <f t="shared" si="0"/>
        <v>1</v>
      </c>
      <c r="G10" s="6">
        <f>NOx!C10</f>
        <v>1</v>
      </c>
      <c r="H10" s="6">
        <v>1</v>
      </c>
      <c r="I10" s="6">
        <v>0</v>
      </c>
      <c r="J10" s="6">
        <v>0</v>
      </c>
      <c r="K10" s="6">
        <f>'Rzeźba terenu'!D9</f>
        <v>4</v>
      </c>
      <c r="L10" s="6">
        <f t="shared" si="1"/>
        <v>14</v>
      </c>
      <c r="M10" s="6">
        <v>2</v>
      </c>
      <c r="N10" s="17"/>
      <c r="O10" s="17"/>
      <c r="P10" s="17"/>
      <c r="Q10" s="17"/>
      <c r="R10" s="17"/>
    </row>
    <row r="11" spans="1:18" ht="15.75" customHeight="1" x14ac:dyDescent="0.25">
      <c r="A11" s="21" t="s">
        <v>17</v>
      </c>
      <c r="B11" s="20">
        <f>'Zestawienie zbiorcze'!I11</f>
        <v>1182.0706427481307</v>
      </c>
      <c r="C11" s="6">
        <v>1</v>
      </c>
      <c r="D11" s="17"/>
      <c r="E11" s="22" t="s">
        <v>17</v>
      </c>
      <c r="F11" s="6">
        <f t="shared" si="0"/>
        <v>1</v>
      </c>
      <c r="G11" s="6">
        <f>NOx!C11</f>
        <v>1</v>
      </c>
      <c r="H11" s="6">
        <v>2</v>
      </c>
      <c r="I11" s="6">
        <v>1</v>
      </c>
      <c r="J11" s="6">
        <v>0</v>
      </c>
      <c r="K11" s="6">
        <f>'Rzeźba terenu'!D10</f>
        <v>3</v>
      </c>
      <c r="L11" s="6">
        <f t="shared" si="1"/>
        <v>17</v>
      </c>
      <c r="M11" s="6">
        <v>3</v>
      </c>
      <c r="N11" s="17"/>
      <c r="O11" s="17"/>
      <c r="P11" s="17"/>
      <c r="Q11" s="17"/>
      <c r="R11" s="17"/>
    </row>
    <row r="12" spans="1:18" ht="15.75" customHeight="1" x14ac:dyDescent="0.25">
      <c r="A12" s="21" t="s">
        <v>18</v>
      </c>
      <c r="B12" s="20">
        <f>'Zestawienie zbiorcze'!I12</f>
        <v>4220.1275276166652</v>
      </c>
      <c r="C12" s="6">
        <v>4</v>
      </c>
      <c r="D12" s="17"/>
      <c r="E12" s="22" t="s">
        <v>18</v>
      </c>
      <c r="F12" s="6">
        <f t="shared" si="0"/>
        <v>4</v>
      </c>
      <c r="G12" s="6">
        <f>NOx!C12</f>
        <v>3</v>
      </c>
      <c r="H12" s="6">
        <v>1</v>
      </c>
      <c r="I12" s="6">
        <v>0</v>
      </c>
      <c r="J12" s="6">
        <v>2</v>
      </c>
      <c r="K12" s="6">
        <f>'Rzeźba terenu'!D11</f>
        <v>4</v>
      </c>
      <c r="L12" s="6">
        <f t="shared" si="1"/>
        <v>24</v>
      </c>
      <c r="M12" s="6">
        <v>4</v>
      </c>
      <c r="N12" s="17"/>
      <c r="O12" s="17"/>
      <c r="P12" s="17"/>
      <c r="Q12" s="17"/>
      <c r="R12" s="17"/>
    </row>
    <row r="13" spans="1:18" ht="15.75" customHeight="1" x14ac:dyDescent="0.25">
      <c r="A13" s="21" t="s">
        <v>19</v>
      </c>
      <c r="B13" s="20">
        <f>'Zestawienie zbiorcze'!I13</f>
        <v>7944.6170878873636</v>
      </c>
      <c r="C13" s="6">
        <v>4</v>
      </c>
      <c r="D13" s="17"/>
      <c r="E13" s="22" t="s">
        <v>19</v>
      </c>
      <c r="F13" s="6">
        <f t="shared" si="0"/>
        <v>4</v>
      </c>
      <c r="G13" s="6">
        <f>NOx!C13</f>
        <v>3</v>
      </c>
      <c r="H13" s="6">
        <v>2</v>
      </c>
      <c r="I13" s="6">
        <v>0</v>
      </c>
      <c r="J13" s="6">
        <v>1</v>
      </c>
      <c r="K13" s="6">
        <f>'Rzeźba terenu'!D12</f>
        <v>2.5</v>
      </c>
      <c r="L13" s="6">
        <f t="shared" si="1"/>
        <v>23</v>
      </c>
      <c r="M13" s="6">
        <v>4</v>
      </c>
      <c r="N13" s="17"/>
      <c r="O13" s="17"/>
      <c r="P13" s="17"/>
      <c r="Q13" s="17"/>
      <c r="R13" s="17"/>
    </row>
    <row r="14" spans="1:18" ht="15.75" customHeight="1" x14ac:dyDescent="0.25">
      <c r="A14" s="21" t="s">
        <v>20</v>
      </c>
      <c r="B14" s="20">
        <f>'Zestawienie zbiorcze'!I14</f>
        <v>1435.9321821238748</v>
      </c>
      <c r="C14" s="6">
        <v>1</v>
      </c>
      <c r="D14" s="17"/>
      <c r="E14" s="22" t="s">
        <v>20</v>
      </c>
      <c r="F14" s="6">
        <f t="shared" si="0"/>
        <v>1</v>
      </c>
      <c r="G14" s="6">
        <f>NOx!C14</f>
        <v>1</v>
      </c>
      <c r="H14" s="6">
        <v>2</v>
      </c>
      <c r="I14" s="6">
        <v>0</v>
      </c>
      <c r="J14" s="6">
        <v>0</v>
      </c>
      <c r="K14" s="6">
        <f>'Rzeźba terenu'!D13</f>
        <v>4</v>
      </c>
      <c r="L14" s="6">
        <f t="shared" si="1"/>
        <v>17</v>
      </c>
      <c r="M14" s="6">
        <v>3</v>
      </c>
      <c r="N14" s="17"/>
      <c r="O14" s="17"/>
      <c r="P14" s="17"/>
      <c r="Q14" s="17"/>
      <c r="R14" s="17"/>
    </row>
    <row r="15" spans="1:18" ht="15.75" customHeight="1" x14ac:dyDescent="0.25">
      <c r="A15" s="21" t="s">
        <v>21</v>
      </c>
      <c r="B15" s="20">
        <f>'Zestawienie zbiorcze'!I15</f>
        <v>1214.3640336543785</v>
      </c>
      <c r="C15" s="6">
        <v>1</v>
      </c>
      <c r="D15" s="17"/>
      <c r="E15" s="22" t="s">
        <v>21</v>
      </c>
      <c r="F15" s="6">
        <f t="shared" si="0"/>
        <v>1</v>
      </c>
      <c r="G15" s="6">
        <f>NOx!C15</f>
        <v>0</v>
      </c>
      <c r="H15" s="6">
        <v>1</v>
      </c>
      <c r="I15" s="6">
        <v>0</v>
      </c>
      <c r="J15" s="6">
        <v>0</v>
      </c>
      <c r="K15" s="6">
        <f>'Rzeźba terenu'!D14</f>
        <v>3.5</v>
      </c>
      <c r="L15" s="6">
        <f t="shared" si="1"/>
        <v>12</v>
      </c>
      <c r="M15" s="6">
        <v>2</v>
      </c>
      <c r="N15" s="17"/>
      <c r="O15" s="17"/>
      <c r="P15" s="17"/>
      <c r="Q15" s="17"/>
      <c r="R15" s="17"/>
    </row>
    <row r="16" spans="1:18" ht="15.75" customHeight="1" x14ac:dyDescent="0.25">
      <c r="A16" s="21" t="s">
        <v>22</v>
      </c>
      <c r="B16" s="20">
        <f>'Zestawienie zbiorcze'!I16</f>
        <v>2578.7516117745049</v>
      </c>
      <c r="C16" s="6">
        <v>3</v>
      </c>
      <c r="D16" s="17"/>
      <c r="E16" s="22" t="s">
        <v>22</v>
      </c>
      <c r="F16" s="6">
        <f t="shared" si="0"/>
        <v>3</v>
      </c>
      <c r="G16" s="6">
        <f>NOx!C16</f>
        <v>1</v>
      </c>
      <c r="H16" s="6">
        <v>1</v>
      </c>
      <c r="I16" s="6">
        <v>0</v>
      </c>
      <c r="J16" s="6">
        <v>0</v>
      </c>
      <c r="K16" s="6">
        <f>'Rzeźba terenu'!D15</f>
        <v>4</v>
      </c>
      <c r="L16" s="6">
        <f t="shared" si="1"/>
        <v>18</v>
      </c>
      <c r="M16" s="6">
        <v>3</v>
      </c>
      <c r="N16" s="17"/>
      <c r="O16" s="17"/>
      <c r="P16" s="17"/>
      <c r="Q16" s="17"/>
      <c r="R16" s="17"/>
    </row>
    <row r="17" spans="1:18" ht="15.75" customHeight="1" x14ac:dyDescent="0.25">
      <c r="A17" s="21" t="s">
        <v>23</v>
      </c>
      <c r="B17" s="20">
        <f>'Zestawienie zbiorcze'!I17</f>
        <v>2946.6850540215532</v>
      </c>
      <c r="C17" s="6">
        <v>3</v>
      </c>
      <c r="D17" s="17"/>
      <c r="E17" s="22" t="s">
        <v>23</v>
      </c>
      <c r="F17" s="6">
        <f t="shared" si="0"/>
        <v>3</v>
      </c>
      <c r="G17" s="6">
        <f>NOx!C17</f>
        <v>1</v>
      </c>
      <c r="H17" s="6">
        <v>1</v>
      </c>
      <c r="I17" s="6">
        <v>0</v>
      </c>
      <c r="J17" s="6">
        <v>0</v>
      </c>
      <c r="K17" s="6">
        <f>'Rzeźba terenu'!D16</f>
        <v>3</v>
      </c>
      <c r="L17" s="6">
        <f t="shared" si="1"/>
        <v>16</v>
      </c>
      <c r="M17" s="6">
        <v>2</v>
      </c>
      <c r="N17" s="17"/>
      <c r="O17" s="17"/>
      <c r="P17" s="17"/>
      <c r="Q17" s="17"/>
      <c r="R17" s="17"/>
    </row>
    <row r="18" spans="1:18" ht="15.75" customHeight="1" x14ac:dyDescent="0.25">
      <c r="A18" s="21" t="s">
        <v>24</v>
      </c>
      <c r="B18" s="20">
        <f>'Zestawienie zbiorcze'!I18</f>
        <v>2275.4363037021644</v>
      </c>
      <c r="C18" s="6">
        <v>3</v>
      </c>
      <c r="D18" s="17"/>
      <c r="E18" s="22" t="s">
        <v>24</v>
      </c>
      <c r="F18" s="6">
        <f t="shared" si="0"/>
        <v>3</v>
      </c>
      <c r="G18" s="6">
        <f>NOx!C18</f>
        <v>2</v>
      </c>
      <c r="H18" s="6">
        <v>1</v>
      </c>
      <c r="I18" s="6">
        <v>0</v>
      </c>
      <c r="J18" s="6">
        <v>0</v>
      </c>
      <c r="K18" s="6">
        <f>'Rzeźba terenu'!D17</f>
        <v>3.5</v>
      </c>
      <c r="L18" s="6">
        <f t="shared" si="1"/>
        <v>18</v>
      </c>
      <c r="M18" s="6">
        <v>3</v>
      </c>
      <c r="N18" s="17"/>
      <c r="O18" s="17"/>
      <c r="P18" s="17"/>
      <c r="Q18" s="17"/>
      <c r="R18" s="17"/>
    </row>
    <row r="19" spans="1:18" ht="15.75" customHeight="1" x14ac:dyDescent="0.25">
      <c r="A19" s="21" t="s">
        <v>25</v>
      </c>
      <c r="B19" s="20">
        <f>'Zestawienie zbiorcze'!I19</f>
        <v>1005.7671797823344</v>
      </c>
      <c r="C19" s="6">
        <v>1</v>
      </c>
      <c r="D19" s="17"/>
      <c r="E19" s="22" t="s">
        <v>25</v>
      </c>
      <c r="F19" s="6">
        <f t="shared" si="0"/>
        <v>1</v>
      </c>
      <c r="G19" s="6">
        <f>NOx!C19</f>
        <v>1</v>
      </c>
      <c r="H19" s="6">
        <v>2</v>
      </c>
      <c r="I19" s="6">
        <v>1</v>
      </c>
      <c r="J19" s="6">
        <v>0</v>
      </c>
      <c r="K19" s="6">
        <f>'Rzeźba terenu'!D18</f>
        <v>2.5</v>
      </c>
      <c r="L19" s="6">
        <f t="shared" si="1"/>
        <v>16</v>
      </c>
      <c r="M19" s="6">
        <v>2</v>
      </c>
      <c r="N19" s="17"/>
      <c r="O19" s="17"/>
      <c r="P19" s="17"/>
      <c r="Q19" s="17"/>
      <c r="R19" s="17"/>
    </row>
    <row r="20" spans="1:18" ht="15.75" customHeight="1" x14ac:dyDescent="0.25">
      <c r="A20" s="21" t="s">
        <v>26</v>
      </c>
      <c r="B20" s="20">
        <f>'Zestawienie zbiorcze'!I20</f>
        <v>2503.3935709783623</v>
      </c>
      <c r="C20" s="6">
        <v>3</v>
      </c>
      <c r="D20" s="17"/>
      <c r="E20" s="22" t="s">
        <v>26</v>
      </c>
      <c r="F20" s="6">
        <f t="shared" si="0"/>
        <v>3</v>
      </c>
      <c r="G20" s="6">
        <f>NOx!C20</f>
        <v>1</v>
      </c>
      <c r="H20" s="6">
        <v>1</v>
      </c>
      <c r="I20" s="6">
        <v>0</v>
      </c>
      <c r="J20" s="6">
        <v>0</v>
      </c>
      <c r="K20" s="6">
        <f>'Rzeźba terenu'!D19</f>
        <v>3.5</v>
      </c>
      <c r="L20" s="6">
        <f t="shared" si="1"/>
        <v>17</v>
      </c>
      <c r="M20" s="6">
        <v>3</v>
      </c>
      <c r="N20" s="17"/>
      <c r="O20" s="17"/>
      <c r="P20" s="17"/>
      <c r="Q20" s="17"/>
      <c r="R20" s="17"/>
    </row>
    <row r="21" spans="1:18" ht="15.75" customHeight="1" x14ac:dyDescent="0.25">
      <c r="A21" s="21" t="s">
        <v>27</v>
      </c>
      <c r="B21" s="20">
        <f>'Zestawienie zbiorcze'!I21</f>
        <v>1457.4544671022431</v>
      </c>
      <c r="C21" s="6">
        <v>1</v>
      </c>
      <c r="D21" s="17"/>
      <c r="E21" s="22" t="s">
        <v>27</v>
      </c>
      <c r="F21" s="6">
        <f t="shared" si="0"/>
        <v>1</v>
      </c>
      <c r="G21" s="6">
        <f>NOx!C21</f>
        <v>1</v>
      </c>
      <c r="H21" s="6">
        <v>1</v>
      </c>
      <c r="I21" s="6">
        <v>0</v>
      </c>
      <c r="J21" s="6">
        <v>0</v>
      </c>
      <c r="K21" s="6">
        <f>'Rzeźba terenu'!D20</f>
        <v>3.5</v>
      </c>
      <c r="L21" s="6">
        <f t="shared" si="1"/>
        <v>13</v>
      </c>
      <c r="M21" s="6">
        <v>2</v>
      </c>
      <c r="N21" s="17"/>
      <c r="O21" s="17"/>
      <c r="P21" s="17"/>
      <c r="Q21" s="17"/>
      <c r="R21" s="17"/>
    </row>
    <row r="22" spans="1:18" ht="15.75" customHeight="1" x14ac:dyDescent="0.25">
      <c r="A22" s="21" t="s">
        <v>28</v>
      </c>
      <c r="B22" s="20">
        <f>'Zestawienie zbiorcze'!I22</f>
        <v>1050.2784629672801</v>
      </c>
      <c r="C22" s="6">
        <v>1</v>
      </c>
      <c r="D22" s="17"/>
      <c r="E22" s="22" t="s">
        <v>28</v>
      </c>
      <c r="F22" s="6">
        <f t="shared" si="0"/>
        <v>1</v>
      </c>
      <c r="G22" s="6">
        <f>NOx!C22</f>
        <v>1</v>
      </c>
      <c r="H22" s="6">
        <v>1</v>
      </c>
      <c r="I22" s="6">
        <v>0</v>
      </c>
      <c r="J22" s="6">
        <v>0</v>
      </c>
      <c r="K22" s="6">
        <f>'Rzeźba terenu'!D21</f>
        <v>3.5</v>
      </c>
      <c r="L22" s="6">
        <f t="shared" si="1"/>
        <v>13</v>
      </c>
      <c r="M22" s="6">
        <v>2</v>
      </c>
      <c r="N22" s="17"/>
      <c r="O22" s="17"/>
      <c r="P22" s="17"/>
      <c r="Q22" s="17"/>
      <c r="R22" s="17"/>
    </row>
    <row r="23" spans="1:18" ht="15.75" customHeight="1" x14ac:dyDescent="0.25">
      <c r="A23" s="21" t="s">
        <v>29</v>
      </c>
      <c r="B23" s="20">
        <f>'Zestawienie zbiorcze'!I23</f>
        <v>3346.9816935286844</v>
      </c>
      <c r="C23" s="6">
        <v>3</v>
      </c>
      <c r="D23" s="17"/>
      <c r="E23" s="22" t="s">
        <v>29</v>
      </c>
      <c r="F23" s="6">
        <f t="shared" si="0"/>
        <v>3</v>
      </c>
      <c r="G23" s="6">
        <f>NOx!C23</f>
        <v>1</v>
      </c>
      <c r="H23" s="6">
        <v>1</v>
      </c>
      <c r="I23" s="6">
        <v>0</v>
      </c>
      <c r="J23" s="6">
        <v>0</v>
      </c>
      <c r="K23" s="6">
        <f>'Rzeźba terenu'!D22</f>
        <v>4</v>
      </c>
      <c r="L23" s="6">
        <f t="shared" si="1"/>
        <v>18</v>
      </c>
      <c r="M23" s="6">
        <v>3</v>
      </c>
      <c r="N23" s="17"/>
      <c r="O23" s="17"/>
      <c r="P23" s="17"/>
      <c r="Q23" s="17"/>
      <c r="R23" s="17"/>
    </row>
    <row r="24" spans="1:18" ht="15.75" customHeight="1" x14ac:dyDescent="0.25">
      <c r="A24" s="21" t="s">
        <v>30</v>
      </c>
      <c r="B24" s="20">
        <f>'Zestawienie zbiorcze'!I24</f>
        <v>971.71177961763397</v>
      </c>
      <c r="C24" s="6">
        <v>1</v>
      </c>
      <c r="D24" s="17"/>
      <c r="E24" s="22" t="s">
        <v>30</v>
      </c>
      <c r="F24" s="6">
        <f t="shared" si="0"/>
        <v>1</v>
      </c>
      <c r="G24" s="6">
        <f>NOx!C24</f>
        <v>1</v>
      </c>
      <c r="H24" s="6">
        <v>1</v>
      </c>
      <c r="I24" s="6">
        <v>1</v>
      </c>
      <c r="J24" s="6">
        <v>0</v>
      </c>
      <c r="K24" s="6">
        <f>'Rzeźba terenu'!D23</f>
        <v>4</v>
      </c>
      <c r="L24" s="6">
        <f t="shared" si="1"/>
        <v>16</v>
      </c>
      <c r="M24" s="6">
        <v>2</v>
      </c>
      <c r="N24" s="17"/>
      <c r="O24" s="17"/>
      <c r="P24" s="17"/>
      <c r="Q24" s="17"/>
      <c r="R24" s="17"/>
    </row>
    <row r="25" spans="1:18" ht="15.75" customHeight="1" x14ac:dyDescent="0.25">
      <c r="A25" s="21" t="s">
        <v>31</v>
      </c>
      <c r="B25" s="20">
        <f>'Zestawienie zbiorcze'!I25</f>
        <v>1071.8637463814352</v>
      </c>
      <c r="C25" s="6">
        <v>1</v>
      </c>
      <c r="D25" s="17"/>
      <c r="E25" s="22" t="s">
        <v>31</v>
      </c>
      <c r="F25" s="6">
        <f t="shared" si="0"/>
        <v>1</v>
      </c>
      <c r="G25" s="6">
        <f>NOx!C25</f>
        <v>0</v>
      </c>
      <c r="H25" s="6">
        <v>1</v>
      </c>
      <c r="I25" s="6">
        <v>1</v>
      </c>
      <c r="J25" s="6">
        <v>0</v>
      </c>
      <c r="K25" s="6">
        <f>'Rzeźba terenu'!D24</f>
        <v>4</v>
      </c>
      <c r="L25" s="6">
        <f t="shared" si="1"/>
        <v>15</v>
      </c>
      <c r="M25" s="6">
        <v>2</v>
      </c>
      <c r="N25" s="17"/>
      <c r="O25" s="17"/>
      <c r="P25" s="17"/>
      <c r="Q25" s="17"/>
      <c r="R25" s="17"/>
    </row>
    <row r="26" spans="1:18" ht="15.75" customHeight="1" x14ac:dyDescent="0.25">
      <c r="A26" s="21" t="s">
        <v>32</v>
      </c>
      <c r="B26" s="20">
        <f>'Zestawienie zbiorcze'!I26</f>
        <v>1624.5761913921526</v>
      </c>
      <c r="C26" s="6">
        <v>2</v>
      </c>
      <c r="D26" s="17"/>
      <c r="E26" s="22" t="s">
        <v>32</v>
      </c>
      <c r="F26" s="6">
        <f t="shared" si="0"/>
        <v>2</v>
      </c>
      <c r="G26" s="6">
        <f>NOx!C26</f>
        <v>0</v>
      </c>
      <c r="H26" s="6">
        <v>1</v>
      </c>
      <c r="I26" s="6">
        <v>0</v>
      </c>
      <c r="J26" s="6">
        <v>0</v>
      </c>
      <c r="K26" s="6">
        <f>'Rzeźba terenu'!D25</f>
        <v>4</v>
      </c>
      <c r="L26" s="6">
        <f t="shared" si="1"/>
        <v>15</v>
      </c>
      <c r="M26" s="6">
        <v>2</v>
      </c>
      <c r="N26" s="17"/>
      <c r="O26" s="17"/>
      <c r="P26" s="17"/>
      <c r="Q26" s="17"/>
      <c r="R26" s="17"/>
    </row>
    <row r="27" spans="1:18" ht="15.75" customHeight="1" x14ac:dyDescent="0.25">
      <c r="A27" s="21" t="s">
        <v>33</v>
      </c>
      <c r="B27" s="20">
        <f>'Zestawienie zbiorcze'!I27</f>
        <v>965.33155133018306</v>
      </c>
      <c r="C27" s="6">
        <v>1</v>
      </c>
      <c r="D27" s="17"/>
      <c r="E27" s="22" t="s">
        <v>33</v>
      </c>
      <c r="F27" s="6">
        <f t="shared" si="0"/>
        <v>1</v>
      </c>
      <c r="G27" s="6">
        <f>NOx!C27</f>
        <v>2</v>
      </c>
      <c r="H27" s="6">
        <v>2</v>
      </c>
      <c r="I27" s="6">
        <v>1</v>
      </c>
      <c r="J27" s="6">
        <v>0</v>
      </c>
      <c r="K27" s="6">
        <f>'Rzeźba terenu'!D26</f>
        <v>1.5</v>
      </c>
      <c r="L27" s="6">
        <f t="shared" si="1"/>
        <v>15</v>
      </c>
      <c r="M27" s="6">
        <v>2</v>
      </c>
      <c r="N27" s="17"/>
      <c r="O27" s="17"/>
      <c r="P27" s="17"/>
      <c r="Q27" s="17"/>
      <c r="R27" s="17"/>
    </row>
    <row r="28" spans="1:18" ht="15.75" customHeight="1" x14ac:dyDescent="0.25">
      <c r="A28" s="21" t="s">
        <v>34</v>
      </c>
      <c r="B28" s="20">
        <f>'Zestawienie zbiorcze'!I28</f>
        <v>940.43868950207388</v>
      </c>
      <c r="C28" s="6">
        <v>1</v>
      </c>
      <c r="D28" s="17"/>
      <c r="E28" s="22" t="s">
        <v>34</v>
      </c>
      <c r="F28" s="6">
        <f t="shared" si="0"/>
        <v>1</v>
      </c>
      <c r="G28" s="6">
        <f>NOx!C28</f>
        <v>2</v>
      </c>
      <c r="H28" s="6">
        <v>2</v>
      </c>
      <c r="I28" s="6">
        <v>0</v>
      </c>
      <c r="J28" s="6">
        <v>0</v>
      </c>
      <c r="K28" s="6">
        <f>'Rzeźba terenu'!D27</f>
        <v>1.5</v>
      </c>
      <c r="L28" s="6">
        <f t="shared" si="1"/>
        <v>13</v>
      </c>
      <c r="M28" s="6">
        <v>2</v>
      </c>
      <c r="N28" s="17"/>
      <c r="O28" s="17"/>
      <c r="P28" s="17"/>
      <c r="Q28" s="17"/>
      <c r="R28" s="17"/>
    </row>
    <row r="30" spans="1:18" ht="15.75" customHeight="1" x14ac:dyDescent="0.25">
      <c r="A30" s="18" t="s">
        <v>74</v>
      </c>
      <c r="B30" s="18" t="s">
        <v>68</v>
      </c>
      <c r="C30" s="18" t="s">
        <v>69</v>
      </c>
      <c r="I30" s="18" t="s">
        <v>66</v>
      </c>
      <c r="J30" s="18" t="s">
        <v>67</v>
      </c>
      <c r="K30" s="18" t="s">
        <v>68</v>
      </c>
      <c r="L30" s="18" t="s">
        <v>69</v>
      </c>
    </row>
    <row r="31" spans="1:18" ht="15.75" customHeight="1" x14ac:dyDescent="0.25">
      <c r="A31" s="36">
        <v>4</v>
      </c>
      <c r="B31" s="40">
        <v>4000</v>
      </c>
      <c r="C31" s="40">
        <v>8000</v>
      </c>
      <c r="I31" s="36">
        <v>4</v>
      </c>
      <c r="J31" s="36" t="s">
        <v>61</v>
      </c>
      <c r="K31" s="40">
        <f>L32+0.5</f>
        <v>22.5</v>
      </c>
      <c r="L31" s="40">
        <v>40</v>
      </c>
    </row>
    <row r="32" spans="1:18" ht="15.75" customHeight="1" x14ac:dyDescent="0.25">
      <c r="A32" s="37">
        <v>3</v>
      </c>
      <c r="B32" s="41">
        <v>2000</v>
      </c>
      <c r="C32" s="41">
        <f>C34*2</f>
        <v>2000</v>
      </c>
      <c r="I32" s="37">
        <v>3</v>
      </c>
      <c r="J32" s="37" t="s">
        <v>62</v>
      </c>
      <c r="K32" s="41">
        <f>L33+0.5</f>
        <v>17</v>
      </c>
      <c r="L32" s="41">
        <f>L34*2</f>
        <v>22</v>
      </c>
    </row>
    <row r="33" spans="1:12" ht="15.75" customHeight="1" x14ac:dyDescent="0.25">
      <c r="A33" s="38">
        <v>2</v>
      </c>
      <c r="B33" s="42">
        <v>1000</v>
      </c>
      <c r="C33" s="42">
        <v>2000</v>
      </c>
      <c r="I33" s="38">
        <v>2</v>
      </c>
      <c r="J33" s="38" t="s">
        <v>63</v>
      </c>
      <c r="K33" s="42">
        <f>L34+0.5</f>
        <v>11.5</v>
      </c>
      <c r="L33" s="42">
        <f>L34*1.5</f>
        <v>16.5</v>
      </c>
    </row>
    <row r="34" spans="1:12" ht="15.75" customHeight="1" x14ac:dyDescent="0.25">
      <c r="A34" s="39">
        <v>1</v>
      </c>
      <c r="B34" s="43">
        <v>100</v>
      </c>
      <c r="C34" s="43">
        <v>1000</v>
      </c>
      <c r="I34" s="39">
        <v>1</v>
      </c>
      <c r="J34" s="39" t="s">
        <v>64</v>
      </c>
      <c r="K34" s="43">
        <f>L35+0.5</f>
        <v>6</v>
      </c>
      <c r="L34" s="43">
        <f>L2</f>
        <v>11</v>
      </c>
    </row>
    <row r="35" spans="1:12" ht="15.75" customHeight="1" x14ac:dyDescent="0.25">
      <c r="A35" s="44">
        <v>0</v>
      </c>
      <c r="B35" s="45">
        <v>0</v>
      </c>
      <c r="C35" s="45">
        <v>100</v>
      </c>
      <c r="I35" s="44">
        <v>0</v>
      </c>
      <c r="J35" s="44" t="s">
        <v>65</v>
      </c>
      <c r="K35" s="45">
        <v>0</v>
      </c>
      <c r="L35" s="45">
        <f>L34*0.5</f>
        <v>5.5</v>
      </c>
    </row>
  </sheetData>
  <conditionalFormatting sqref="M3">
    <cfRule type="cellIs" dxfId="41" priority="12" operator="between">
      <formula>2</formula>
      <formula>2</formula>
    </cfRule>
  </conditionalFormatting>
  <conditionalFormatting sqref="M3:M28">
    <cfRule type="cellIs" dxfId="40" priority="7" operator="between">
      <formula>0</formula>
      <formula>0</formula>
    </cfRule>
    <cfRule type="cellIs" dxfId="39" priority="8" operator="between">
      <formula>1</formula>
      <formula>1</formula>
    </cfRule>
    <cfRule type="cellIs" dxfId="38" priority="9" operator="between">
      <formula>4</formula>
      <formula>4</formula>
    </cfRule>
    <cfRule type="cellIs" dxfId="37" priority="10" operator="between">
      <formula>3</formula>
      <formula>3</formula>
    </cfRule>
    <cfRule type="cellIs" dxfId="36" priority="11" operator="between">
      <formula>2</formula>
      <formula>2</formula>
    </cfRule>
  </conditionalFormatting>
  <conditionalFormatting sqref="C3">
    <cfRule type="cellIs" dxfId="35" priority="6" operator="between">
      <formula>2</formula>
      <formula>2</formula>
    </cfRule>
  </conditionalFormatting>
  <conditionalFormatting sqref="C3:C28">
    <cfRule type="cellIs" dxfId="34" priority="1" operator="between">
      <formula>0</formula>
      <formula>0</formula>
    </cfRule>
    <cfRule type="cellIs" dxfId="33" priority="2" operator="between">
      <formula>1</formula>
      <formula>1</formula>
    </cfRule>
    <cfRule type="cellIs" dxfId="32" priority="3" operator="between">
      <formula>4</formula>
      <formula>4</formula>
    </cfRule>
    <cfRule type="cellIs" dxfId="31" priority="4" operator="between">
      <formula>3</formula>
      <formula>3</formula>
    </cfRule>
    <cfRule type="cellIs" dxfId="30" priority="5" operator="between">
      <formula>2</formula>
      <formula>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1E5FB60A47449B728A9D59202553E" ma:contentTypeVersion="13" ma:contentTypeDescription="Create a new document." ma:contentTypeScope="" ma:versionID="605357ec7d0c42c67f8fdd9c41bffa46">
  <xsd:schema xmlns:xsd="http://www.w3.org/2001/XMLSchema" xmlns:xs="http://www.w3.org/2001/XMLSchema" xmlns:p="http://schemas.microsoft.com/office/2006/metadata/properties" xmlns:ns2="221a2c11-8ef1-4d41-a3ac-fc306372ca64" xmlns:ns3="5cecbd3a-56ed-480e-b254-4fe3d8d2e0d0" targetNamespace="http://schemas.microsoft.com/office/2006/metadata/properties" ma:root="true" ma:fieldsID="23c689e7d2afc830638bf90d061b60bc" ns2:_="" ns3:_="">
    <xsd:import namespace="221a2c11-8ef1-4d41-a3ac-fc306372ca64"/>
    <xsd:import namespace="5cecbd3a-56ed-480e-b254-4fe3d8d2e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a2c11-8ef1-4d41-a3ac-fc306372c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060d91-620c-45e0-85bf-77e6cacf1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bd3a-56ed-480e-b254-4fe3d8d2e0d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29a585-0358-4596-9d26-6ec376afd7be}" ma:internalName="TaxCatchAll" ma:showField="CatchAllData" ma:web="5cecbd3a-56ed-480e-b254-4fe3d8d2e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cbd3a-56ed-480e-b254-4fe3d8d2e0d0" xsi:nil="true"/>
    <lcf76f155ced4ddcb4097134ff3c332f xmlns="221a2c11-8ef1-4d41-a3ac-fc306372ca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E8B249-0C69-4285-9BB1-1892AC492100}"/>
</file>

<file path=customXml/itemProps2.xml><?xml version="1.0" encoding="utf-8"?>
<ds:datastoreItem xmlns:ds="http://schemas.openxmlformats.org/officeDocument/2006/customXml" ds:itemID="{7DB620CF-C59F-4FA5-B805-7B4815DBD0BD}"/>
</file>

<file path=customXml/itemProps3.xml><?xml version="1.0" encoding="utf-8"?>
<ds:datastoreItem xmlns:ds="http://schemas.openxmlformats.org/officeDocument/2006/customXml" ds:itemID="{543D3453-59C6-4FD9-8E4F-F741A07A1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Emisja punktowe</vt:lpstr>
      <vt:lpstr>Emisja kom-byt</vt:lpstr>
      <vt:lpstr>Emisja transport</vt:lpstr>
      <vt:lpstr>Emisja pozostałe</vt:lpstr>
      <vt:lpstr>Powierzchnia gmin</vt:lpstr>
      <vt:lpstr>Zestawienie zbiorcze</vt:lpstr>
      <vt:lpstr>Rzeźba terenu</vt:lpstr>
      <vt:lpstr>NOx</vt:lpstr>
      <vt:lpstr>Ozon O3</vt:lpstr>
      <vt:lpstr>SO2</vt:lpstr>
      <vt:lpstr>pył PM 10</vt:lpstr>
      <vt:lpstr>pył PM 2,5</vt:lpstr>
      <vt:lpstr>BaP</vt:lpstr>
      <vt:lpstr>Podsumowanie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Malinowski</dc:creator>
  <cp:lastModifiedBy>Dell</cp:lastModifiedBy>
  <dcterms:created xsi:type="dcterms:W3CDTF">2022-08-23T06:30:49Z</dcterms:created>
  <dcterms:modified xsi:type="dcterms:W3CDTF">2022-08-24T09:43:48Z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0x010100F581E5FB60A47449B728A9D59202553E</vt:lpwstr>
  </property>
</Properties>
</file>