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overt.sharepoint.com/sites/MPAAglomeracjaJeleniogrska/Shared Documents/General/PRODUKTY/ETAP I/III ODDANIE/MACIERZE_DO_DALSZEJ_PRACY/"/>
    </mc:Choice>
  </mc:AlternateContent>
  <xr:revisionPtr revIDLastSave="42" documentId="13_ncr:1_{ED2F90E6-BE47-41E3-8F6E-9C542BABF33C}" xr6:coauthVersionLast="47" xr6:coauthVersionMax="47" xr10:uidLastSave="{85896B40-CB51-4EAD-8D9D-62E421223A1F}"/>
  <bookViews>
    <workbookView xWindow="28680" yWindow="240" windowWidth="25440" windowHeight="15390" xr2:uid="{3F06503C-05D9-41BB-AF9E-11465CEAC2E5}"/>
  </bookViews>
  <sheets>
    <sheet name="POWODZIE" sheetId="2" r:id="rId1"/>
    <sheet name="PODTOPIENIA" sheetId="3" r:id="rId2"/>
    <sheet name="DESZCZE NAWALNE" sheetId="6" r:id="rId3"/>
    <sheet name="OKRESY BEZOPADOWE" sheetId="9" r:id="rId4"/>
    <sheet name="SUSZE" sheetId="1" r:id="rId5"/>
    <sheet name="OSUWISKA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" i="2" l="1"/>
  <c r="AG16" i="2"/>
  <c r="AE16" i="2"/>
  <c r="AL2" i="9"/>
  <c r="AK3" i="2"/>
  <c r="AL3" i="2"/>
  <c r="AK4" i="2"/>
  <c r="AL4" i="2" s="1"/>
  <c r="AK5" i="2"/>
  <c r="AL5" i="2"/>
  <c r="AK6" i="2"/>
  <c r="AL6" i="2"/>
  <c r="AK7" i="2"/>
  <c r="AL7" i="2" s="1"/>
  <c r="AK8" i="2"/>
  <c r="AL8" i="2" s="1"/>
  <c r="AK9" i="2"/>
  <c r="AL9" i="2"/>
  <c r="AK10" i="2"/>
  <c r="AL10" i="2"/>
  <c r="AK11" i="2"/>
  <c r="AL11" i="2"/>
  <c r="AK12" i="2"/>
  <c r="AL12" i="2" s="1"/>
  <c r="AK13" i="2"/>
  <c r="AL13" i="2"/>
  <c r="AK14" i="2"/>
  <c r="AL14" i="2"/>
  <c r="AK15" i="2"/>
  <c r="AL15" i="2" s="1"/>
  <c r="AK16" i="2"/>
  <c r="AL16" i="2"/>
  <c r="AK17" i="2"/>
  <c r="AL17" i="2"/>
  <c r="AK18" i="2"/>
  <c r="AL18" i="2"/>
  <c r="AK19" i="2"/>
  <c r="AL19" i="2"/>
  <c r="AK20" i="2"/>
  <c r="AL20" i="2"/>
  <c r="AK21" i="2"/>
  <c r="AL21" i="2"/>
  <c r="AK22" i="2"/>
  <c r="AL22" i="2"/>
  <c r="AK23" i="2"/>
  <c r="AL23" i="2" s="1"/>
  <c r="AK24" i="2"/>
  <c r="AL24" i="2"/>
  <c r="AK25" i="2"/>
  <c r="AL25" i="2"/>
  <c r="AK26" i="2"/>
  <c r="AL26" i="2"/>
  <c r="AK27" i="2"/>
  <c r="AL27" i="2"/>
  <c r="AK3" i="3"/>
  <c r="AL3" i="3" s="1"/>
  <c r="AK4" i="3"/>
  <c r="AL4" i="3" s="1"/>
  <c r="AK5" i="3"/>
  <c r="AL5" i="3" s="1"/>
  <c r="AK6" i="3"/>
  <c r="AL6" i="3" s="1"/>
  <c r="AK7" i="3"/>
  <c r="AL7" i="3" s="1"/>
  <c r="AK8" i="3"/>
  <c r="AL8" i="3" s="1"/>
  <c r="AK9" i="3"/>
  <c r="AL9" i="3" s="1"/>
  <c r="AK10" i="3"/>
  <c r="AL10" i="3" s="1"/>
  <c r="AK11" i="3"/>
  <c r="AL11" i="3" s="1"/>
  <c r="AK12" i="3"/>
  <c r="AL12" i="3" s="1"/>
  <c r="AK13" i="3"/>
  <c r="AL13" i="3" s="1"/>
  <c r="AK14" i="3"/>
  <c r="AL14" i="3" s="1"/>
  <c r="AK15" i="3"/>
  <c r="AL15" i="3" s="1"/>
  <c r="AK16" i="3"/>
  <c r="AL16" i="3" s="1"/>
  <c r="AK17" i="3"/>
  <c r="AL17" i="3" s="1"/>
  <c r="AK18" i="3"/>
  <c r="AL18" i="3" s="1"/>
  <c r="AK19" i="3"/>
  <c r="AL19" i="3" s="1"/>
  <c r="AK20" i="3"/>
  <c r="AL20" i="3" s="1"/>
  <c r="AK21" i="3"/>
  <c r="AL21" i="3" s="1"/>
  <c r="AK22" i="3"/>
  <c r="AL22" i="3" s="1"/>
  <c r="AK23" i="3"/>
  <c r="AL23" i="3" s="1"/>
  <c r="AK24" i="3"/>
  <c r="AL24" i="3" s="1"/>
  <c r="AK25" i="3"/>
  <c r="AL25" i="3" s="1"/>
  <c r="AK26" i="3"/>
  <c r="AL26" i="3" s="1"/>
  <c r="AK27" i="3"/>
  <c r="AL27" i="3" s="1"/>
  <c r="AL3" i="6"/>
  <c r="AL4" i="6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K3" i="6"/>
  <c r="AK4" i="6"/>
  <c r="AK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3" i="9"/>
  <c r="AL3" i="9" s="1"/>
  <c r="AK4" i="9"/>
  <c r="AL4" i="9" s="1"/>
  <c r="AK5" i="9"/>
  <c r="AL5" i="9"/>
  <c r="AK6" i="9"/>
  <c r="AL6" i="9"/>
  <c r="AK7" i="9"/>
  <c r="AL7" i="9"/>
  <c r="AK8" i="9"/>
  <c r="AL8" i="9" s="1"/>
  <c r="AK9" i="9"/>
  <c r="AL9" i="9"/>
  <c r="AK10" i="9"/>
  <c r="AL10" i="9"/>
  <c r="AK11" i="9"/>
  <c r="AL11" i="9" s="1"/>
  <c r="AK12" i="9"/>
  <c r="AL12" i="9" s="1"/>
  <c r="AK13" i="9"/>
  <c r="AL13" i="9"/>
  <c r="AK14" i="9"/>
  <c r="AL14" i="9"/>
  <c r="AK15" i="9"/>
  <c r="AL15" i="9"/>
  <c r="AK16" i="9"/>
  <c r="AL16" i="9"/>
  <c r="AK17" i="9"/>
  <c r="AL17" i="9"/>
  <c r="AK18" i="9"/>
  <c r="AL18" i="9"/>
  <c r="AK19" i="9"/>
  <c r="AL19" i="9" s="1"/>
  <c r="AK20" i="9"/>
  <c r="AL20" i="9" s="1"/>
  <c r="AK21" i="9"/>
  <c r="AL21" i="9"/>
  <c r="AK22" i="9"/>
  <c r="AL22" i="9" s="1"/>
  <c r="AK23" i="9"/>
  <c r="AL23" i="9"/>
  <c r="AK24" i="9"/>
  <c r="AL24" i="9"/>
  <c r="AK25" i="9"/>
  <c r="AL25" i="9" s="1"/>
  <c r="AK26" i="9"/>
  <c r="AL26" i="9"/>
  <c r="AK27" i="9"/>
  <c r="AL27" i="9" s="1"/>
  <c r="AK3" i="1"/>
  <c r="AL3" i="1" s="1"/>
  <c r="AK4" i="1"/>
  <c r="AL4" i="1" s="1"/>
  <c r="AK5" i="1"/>
  <c r="AL5" i="1" s="1"/>
  <c r="AK6" i="1"/>
  <c r="AL6" i="1" s="1"/>
  <c r="AK7" i="1"/>
  <c r="AL7" i="1" s="1"/>
  <c r="AK8" i="1"/>
  <c r="AL8" i="1"/>
  <c r="AK9" i="1"/>
  <c r="AL9" i="1" s="1"/>
  <c r="AK10" i="1"/>
  <c r="AL10" i="1"/>
  <c r="AK11" i="1"/>
  <c r="AL11" i="1" s="1"/>
  <c r="AK12" i="1"/>
  <c r="AL12" i="1"/>
  <c r="AK13" i="1"/>
  <c r="AL13" i="1" s="1"/>
  <c r="AK14" i="1"/>
  <c r="AL14" i="1"/>
  <c r="AK15" i="1"/>
  <c r="AL15" i="1" s="1"/>
  <c r="AK16" i="1"/>
  <c r="AL16" i="1" s="1"/>
  <c r="AK17" i="1"/>
  <c r="AL17" i="1" s="1"/>
  <c r="AK18" i="1"/>
  <c r="AL18" i="1" s="1"/>
  <c r="AK19" i="1"/>
  <c r="AL19" i="1" s="1"/>
  <c r="AK20" i="1"/>
  <c r="AL20" i="1" s="1"/>
  <c r="AK21" i="1"/>
  <c r="AL21" i="1" s="1"/>
  <c r="AK22" i="1"/>
  <c r="AL22" i="1" s="1"/>
  <c r="AK23" i="1"/>
  <c r="AL23" i="1" s="1"/>
  <c r="AK24" i="1"/>
  <c r="AL24" i="1" s="1"/>
  <c r="AK25" i="1"/>
  <c r="AL25" i="1"/>
  <c r="AK26" i="1"/>
  <c r="AL26" i="1" s="1"/>
  <c r="AK27" i="1"/>
  <c r="AL27" i="1" s="1"/>
  <c r="AK3" i="8"/>
  <c r="AL3" i="8" s="1"/>
  <c r="AK4" i="8"/>
  <c r="AL4" i="8" s="1"/>
  <c r="AK5" i="8"/>
  <c r="AL5" i="8" s="1"/>
  <c r="AK6" i="8"/>
  <c r="AL6" i="8" s="1"/>
  <c r="AK7" i="8"/>
  <c r="AL7" i="8" s="1"/>
  <c r="AK8" i="8"/>
  <c r="AL8" i="8" s="1"/>
  <c r="AK9" i="8"/>
  <c r="AL9" i="8" s="1"/>
  <c r="AK10" i="8"/>
  <c r="AL10" i="8" s="1"/>
  <c r="AK11" i="8"/>
  <c r="AL11" i="8" s="1"/>
  <c r="AK12" i="8"/>
  <c r="AL12" i="8" s="1"/>
  <c r="AK13" i="8"/>
  <c r="AL13" i="8" s="1"/>
  <c r="AK14" i="8"/>
  <c r="AL14" i="8" s="1"/>
  <c r="AK15" i="8"/>
  <c r="AL15" i="8" s="1"/>
  <c r="AK16" i="8"/>
  <c r="AL16" i="8" s="1"/>
  <c r="AK17" i="8"/>
  <c r="AL17" i="8" s="1"/>
  <c r="AK18" i="8"/>
  <c r="AL18" i="8" s="1"/>
  <c r="AK19" i="8"/>
  <c r="AL19" i="8" s="1"/>
  <c r="AK20" i="8"/>
  <c r="AL20" i="8" s="1"/>
  <c r="AK21" i="8"/>
  <c r="AL21" i="8" s="1"/>
  <c r="AK22" i="8"/>
  <c r="AL22" i="8" s="1"/>
  <c r="AK23" i="8"/>
  <c r="AL23" i="8" s="1"/>
  <c r="AK24" i="8"/>
  <c r="AL24" i="8" s="1"/>
  <c r="AK25" i="8"/>
  <c r="AL25" i="8" s="1"/>
  <c r="AK26" i="8"/>
  <c r="AL26" i="8" s="1"/>
  <c r="AK27" i="8"/>
  <c r="AL27" i="8" s="1"/>
  <c r="AK2" i="8" l="1"/>
  <c r="AL2" i="8" s="1"/>
  <c r="AK2" i="1"/>
  <c r="AL2" i="1" s="1"/>
  <c r="AK2" i="9"/>
  <c r="AK2" i="6"/>
  <c r="AL2" i="6" s="1"/>
  <c r="AK2" i="3"/>
  <c r="AL2" i="3" s="1"/>
  <c r="AK2" i="2"/>
  <c r="AL2" i="2" s="1"/>
  <c r="Z27" i="8"/>
  <c r="V27" i="8"/>
  <c r="S27" i="8"/>
  <c r="N27" i="8"/>
  <c r="I27" i="8"/>
  <c r="G27" i="8"/>
  <c r="Z26" i="8"/>
  <c r="V26" i="8"/>
  <c r="S26" i="8"/>
  <c r="N26" i="8"/>
  <c r="I26" i="8"/>
  <c r="G26" i="8"/>
  <c r="Z25" i="8"/>
  <c r="V25" i="8"/>
  <c r="S25" i="8"/>
  <c r="N25" i="8"/>
  <c r="I25" i="8"/>
  <c r="G25" i="8"/>
  <c r="Z24" i="8"/>
  <c r="V24" i="8"/>
  <c r="S24" i="8"/>
  <c r="N24" i="8"/>
  <c r="I24" i="8"/>
  <c r="G24" i="8"/>
  <c r="Z23" i="8"/>
  <c r="V23" i="8"/>
  <c r="S23" i="8"/>
  <c r="N23" i="8"/>
  <c r="I23" i="8"/>
  <c r="G23" i="8"/>
  <c r="Z22" i="8"/>
  <c r="V22" i="8"/>
  <c r="S22" i="8"/>
  <c r="N22" i="8"/>
  <c r="I22" i="8"/>
  <c r="G22" i="8"/>
  <c r="Z21" i="8"/>
  <c r="V21" i="8"/>
  <c r="S21" i="8"/>
  <c r="N21" i="8"/>
  <c r="I21" i="8"/>
  <c r="G21" i="8"/>
  <c r="Z20" i="8"/>
  <c r="V20" i="8"/>
  <c r="S20" i="8"/>
  <c r="N20" i="8"/>
  <c r="I20" i="8"/>
  <c r="G20" i="8"/>
  <c r="Z19" i="8"/>
  <c r="V19" i="8"/>
  <c r="S19" i="8"/>
  <c r="N19" i="8"/>
  <c r="I19" i="8"/>
  <c r="G19" i="8"/>
  <c r="Z18" i="8"/>
  <c r="V18" i="8"/>
  <c r="S18" i="8"/>
  <c r="N18" i="8"/>
  <c r="I18" i="8"/>
  <c r="G18" i="8"/>
  <c r="Z17" i="8"/>
  <c r="V17" i="8"/>
  <c r="S17" i="8"/>
  <c r="N17" i="8"/>
  <c r="I17" i="8"/>
  <c r="G17" i="8"/>
  <c r="Z16" i="8"/>
  <c r="V16" i="8"/>
  <c r="S16" i="8"/>
  <c r="N16" i="8"/>
  <c r="I16" i="8"/>
  <c r="G16" i="8"/>
  <c r="Z15" i="8"/>
  <c r="V15" i="8"/>
  <c r="S15" i="8"/>
  <c r="N15" i="8"/>
  <c r="I15" i="8"/>
  <c r="G15" i="8"/>
  <c r="Z14" i="8"/>
  <c r="V14" i="8"/>
  <c r="S14" i="8"/>
  <c r="N14" i="8"/>
  <c r="I14" i="8"/>
  <c r="G14" i="8"/>
  <c r="Z13" i="8"/>
  <c r="V13" i="8"/>
  <c r="S13" i="8"/>
  <c r="N13" i="8"/>
  <c r="I13" i="8"/>
  <c r="G13" i="8"/>
  <c r="Z12" i="8"/>
  <c r="V12" i="8"/>
  <c r="S12" i="8"/>
  <c r="N12" i="8"/>
  <c r="I12" i="8"/>
  <c r="G12" i="8"/>
  <c r="Z11" i="8"/>
  <c r="V11" i="8"/>
  <c r="S11" i="8"/>
  <c r="N11" i="8"/>
  <c r="I11" i="8"/>
  <c r="G11" i="8"/>
  <c r="Z10" i="8"/>
  <c r="V10" i="8"/>
  <c r="S10" i="8"/>
  <c r="N10" i="8"/>
  <c r="I10" i="8"/>
  <c r="G10" i="8"/>
  <c r="Z9" i="8"/>
  <c r="V9" i="8"/>
  <c r="S9" i="8"/>
  <c r="N9" i="8"/>
  <c r="I9" i="8"/>
  <c r="G9" i="8"/>
  <c r="Z8" i="8"/>
  <c r="V8" i="8"/>
  <c r="S8" i="8"/>
  <c r="N8" i="8"/>
  <c r="I8" i="8"/>
  <c r="G8" i="8"/>
  <c r="Z7" i="8"/>
  <c r="V7" i="8"/>
  <c r="S7" i="8"/>
  <c r="N7" i="8"/>
  <c r="I7" i="8"/>
  <c r="G7" i="8"/>
  <c r="Z6" i="8"/>
  <c r="V6" i="8"/>
  <c r="S6" i="8"/>
  <c r="N6" i="8"/>
  <c r="I6" i="8"/>
  <c r="G6" i="8"/>
  <c r="Z5" i="8"/>
  <c r="V5" i="8"/>
  <c r="S5" i="8"/>
  <c r="N5" i="8"/>
  <c r="I5" i="8"/>
  <c r="G5" i="8"/>
  <c r="Z4" i="8"/>
  <c r="V4" i="8"/>
  <c r="S4" i="8"/>
  <c r="N4" i="8"/>
  <c r="I4" i="8"/>
  <c r="G4" i="8"/>
  <c r="Z3" i="8"/>
  <c r="V3" i="8"/>
  <c r="S3" i="8"/>
  <c r="N3" i="8"/>
  <c r="I3" i="8"/>
  <c r="G3" i="8"/>
  <c r="Z2" i="8"/>
  <c r="V2" i="8"/>
  <c r="S2" i="8"/>
  <c r="N2" i="8"/>
  <c r="I2" i="8"/>
  <c r="G2" i="8"/>
  <c r="Z27" i="1"/>
  <c r="V27" i="1"/>
  <c r="S27" i="1"/>
  <c r="N27" i="1"/>
  <c r="I27" i="1"/>
  <c r="G27" i="1"/>
  <c r="Z26" i="1"/>
  <c r="V26" i="1"/>
  <c r="S26" i="1"/>
  <c r="N26" i="1"/>
  <c r="I26" i="1"/>
  <c r="G26" i="1"/>
  <c r="Z25" i="1"/>
  <c r="V25" i="1"/>
  <c r="S25" i="1"/>
  <c r="N25" i="1"/>
  <c r="I25" i="1"/>
  <c r="G25" i="1"/>
  <c r="Z24" i="1"/>
  <c r="V24" i="1"/>
  <c r="S24" i="1"/>
  <c r="N24" i="1"/>
  <c r="I24" i="1"/>
  <c r="G24" i="1"/>
  <c r="Z23" i="1"/>
  <c r="V23" i="1"/>
  <c r="S23" i="1"/>
  <c r="N23" i="1"/>
  <c r="I23" i="1"/>
  <c r="G23" i="1"/>
  <c r="Z22" i="1"/>
  <c r="V22" i="1"/>
  <c r="S22" i="1"/>
  <c r="N22" i="1"/>
  <c r="I22" i="1"/>
  <c r="G22" i="1"/>
  <c r="Z21" i="1"/>
  <c r="V21" i="1"/>
  <c r="S21" i="1"/>
  <c r="N21" i="1"/>
  <c r="I21" i="1"/>
  <c r="G21" i="1"/>
  <c r="Z20" i="1"/>
  <c r="V20" i="1"/>
  <c r="S20" i="1"/>
  <c r="N20" i="1"/>
  <c r="I20" i="1"/>
  <c r="G20" i="1"/>
  <c r="Z19" i="1"/>
  <c r="V19" i="1"/>
  <c r="S19" i="1"/>
  <c r="N19" i="1"/>
  <c r="I19" i="1"/>
  <c r="G19" i="1"/>
  <c r="Z18" i="1"/>
  <c r="V18" i="1"/>
  <c r="S18" i="1"/>
  <c r="N18" i="1"/>
  <c r="I18" i="1"/>
  <c r="G18" i="1"/>
  <c r="Z17" i="1"/>
  <c r="V17" i="1"/>
  <c r="S17" i="1"/>
  <c r="N17" i="1"/>
  <c r="I17" i="1"/>
  <c r="G17" i="1"/>
  <c r="Z16" i="1"/>
  <c r="V16" i="1"/>
  <c r="S16" i="1"/>
  <c r="N16" i="1"/>
  <c r="I16" i="1"/>
  <c r="G16" i="1"/>
  <c r="Z15" i="1"/>
  <c r="V15" i="1"/>
  <c r="S15" i="1"/>
  <c r="N15" i="1"/>
  <c r="I15" i="1"/>
  <c r="G15" i="1"/>
  <c r="Z14" i="1"/>
  <c r="V14" i="1"/>
  <c r="S14" i="1"/>
  <c r="N14" i="1"/>
  <c r="I14" i="1"/>
  <c r="G14" i="1"/>
  <c r="Z13" i="1"/>
  <c r="V13" i="1"/>
  <c r="S13" i="1"/>
  <c r="N13" i="1"/>
  <c r="I13" i="1"/>
  <c r="G13" i="1"/>
  <c r="Z12" i="1"/>
  <c r="V12" i="1"/>
  <c r="S12" i="1"/>
  <c r="N12" i="1"/>
  <c r="I12" i="1"/>
  <c r="G12" i="1"/>
  <c r="Z11" i="1"/>
  <c r="V11" i="1"/>
  <c r="S11" i="1"/>
  <c r="N11" i="1"/>
  <c r="I11" i="1"/>
  <c r="G11" i="1"/>
  <c r="Z10" i="1"/>
  <c r="V10" i="1"/>
  <c r="S10" i="1"/>
  <c r="N10" i="1"/>
  <c r="I10" i="1"/>
  <c r="G10" i="1"/>
  <c r="Z9" i="1"/>
  <c r="V9" i="1"/>
  <c r="S9" i="1"/>
  <c r="N9" i="1"/>
  <c r="I9" i="1"/>
  <c r="G9" i="1"/>
  <c r="Z8" i="1"/>
  <c r="V8" i="1"/>
  <c r="S8" i="1"/>
  <c r="N8" i="1"/>
  <c r="I8" i="1"/>
  <c r="G8" i="1"/>
  <c r="Z7" i="1"/>
  <c r="V7" i="1"/>
  <c r="S7" i="1"/>
  <c r="N7" i="1"/>
  <c r="I7" i="1"/>
  <c r="G7" i="1"/>
  <c r="Z6" i="1"/>
  <c r="V6" i="1"/>
  <c r="S6" i="1"/>
  <c r="N6" i="1"/>
  <c r="I6" i="1"/>
  <c r="G6" i="1"/>
  <c r="Z5" i="1"/>
  <c r="V5" i="1"/>
  <c r="S5" i="1"/>
  <c r="N5" i="1"/>
  <c r="I5" i="1"/>
  <c r="G5" i="1"/>
  <c r="Z4" i="1"/>
  <c r="V4" i="1"/>
  <c r="S4" i="1"/>
  <c r="N4" i="1"/>
  <c r="I4" i="1"/>
  <c r="G4" i="1"/>
  <c r="Z3" i="1"/>
  <c r="V3" i="1"/>
  <c r="S3" i="1"/>
  <c r="N3" i="1"/>
  <c r="I3" i="1"/>
  <c r="G3" i="1"/>
  <c r="Z2" i="1"/>
  <c r="V2" i="1"/>
  <c r="S2" i="1"/>
  <c r="N2" i="1"/>
  <c r="I2" i="1"/>
  <c r="G2" i="1"/>
  <c r="Z27" i="9"/>
  <c r="V27" i="9"/>
  <c r="S27" i="9"/>
  <c r="N27" i="9"/>
  <c r="I27" i="9"/>
  <c r="G27" i="9"/>
  <c r="Z26" i="9"/>
  <c r="V26" i="9"/>
  <c r="S26" i="9"/>
  <c r="N26" i="9"/>
  <c r="I26" i="9"/>
  <c r="G26" i="9"/>
  <c r="Z25" i="9"/>
  <c r="V25" i="9"/>
  <c r="S25" i="9"/>
  <c r="N25" i="9"/>
  <c r="I25" i="9"/>
  <c r="G25" i="9"/>
  <c r="Z24" i="9"/>
  <c r="V24" i="9"/>
  <c r="S24" i="9"/>
  <c r="N24" i="9"/>
  <c r="I24" i="9"/>
  <c r="G24" i="9"/>
  <c r="Z23" i="9"/>
  <c r="V23" i="9"/>
  <c r="S23" i="9"/>
  <c r="N23" i="9"/>
  <c r="I23" i="9"/>
  <c r="G23" i="9"/>
  <c r="Z22" i="9"/>
  <c r="V22" i="9"/>
  <c r="S22" i="9"/>
  <c r="N22" i="9"/>
  <c r="I22" i="9"/>
  <c r="G22" i="9"/>
  <c r="Z21" i="9"/>
  <c r="V21" i="9"/>
  <c r="S21" i="9"/>
  <c r="N21" i="9"/>
  <c r="I21" i="9"/>
  <c r="G21" i="9"/>
  <c r="Z20" i="9"/>
  <c r="V20" i="9"/>
  <c r="S20" i="9"/>
  <c r="N20" i="9"/>
  <c r="I20" i="9"/>
  <c r="G20" i="9"/>
  <c r="Z19" i="9"/>
  <c r="V19" i="9"/>
  <c r="S19" i="9"/>
  <c r="N19" i="9"/>
  <c r="I19" i="9"/>
  <c r="G19" i="9"/>
  <c r="Z18" i="9"/>
  <c r="V18" i="9"/>
  <c r="S18" i="9"/>
  <c r="N18" i="9"/>
  <c r="I18" i="9"/>
  <c r="G18" i="9"/>
  <c r="Z17" i="9"/>
  <c r="V17" i="9"/>
  <c r="S17" i="9"/>
  <c r="N17" i="9"/>
  <c r="I17" i="9"/>
  <c r="G17" i="9"/>
  <c r="Z16" i="9"/>
  <c r="V16" i="9"/>
  <c r="S16" i="9"/>
  <c r="N16" i="9"/>
  <c r="I16" i="9"/>
  <c r="G16" i="9"/>
  <c r="Z15" i="9"/>
  <c r="V15" i="9"/>
  <c r="S15" i="9"/>
  <c r="N15" i="9"/>
  <c r="I15" i="9"/>
  <c r="G15" i="9"/>
  <c r="Z14" i="9"/>
  <c r="V14" i="9"/>
  <c r="S14" i="9"/>
  <c r="N14" i="9"/>
  <c r="I14" i="9"/>
  <c r="G14" i="9"/>
  <c r="Z13" i="9"/>
  <c r="V13" i="9"/>
  <c r="S13" i="9"/>
  <c r="N13" i="9"/>
  <c r="I13" i="9"/>
  <c r="G13" i="9"/>
  <c r="Z12" i="9"/>
  <c r="V12" i="9"/>
  <c r="S12" i="9"/>
  <c r="N12" i="9"/>
  <c r="I12" i="9"/>
  <c r="G12" i="9"/>
  <c r="Z11" i="9"/>
  <c r="V11" i="9"/>
  <c r="S11" i="9"/>
  <c r="N11" i="9"/>
  <c r="I11" i="9"/>
  <c r="G11" i="9"/>
  <c r="Z10" i="9"/>
  <c r="V10" i="9"/>
  <c r="S10" i="9"/>
  <c r="N10" i="9"/>
  <c r="I10" i="9"/>
  <c r="G10" i="9"/>
  <c r="Z9" i="9"/>
  <c r="V9" i="9"/>
  <c r="S9" i="9"/>
  <c r="N9" i="9"/>
  <c r="I9" i="9"/>
  <c r="G9" i="9"/>
  <c r="Z8" i="9"/>
  <c r="V8" i="9"/>
  <c r="S8" i="9"/>
  <c r="N8" i="9"/>
  <c r="I8" i="9"/>
  <c r="G8" i="9"/>
  <c r="Z7" i="9"/>
  <c r="V7" i="9"/>
  <c r="S7" i="9"/>
  <c r="N7" i="9"/>
  <c r="I7" i="9"/>
  <c r="G7" i="9"/>
  <c r="Z6" i="9"/>
  <c r="V6" i="9"/>
  <c r="S6" i="9"/>
  <c r="N6" i="9"/>
  <c r="I6" i="9"/>
  <c r="G6" i="9"/>
  <c r="Z5" i="9"/>
  <c r="V5" i="9"/>
  <c r="S5" i="9"/>
  <c r="N5" i="9"/>
  <c r="I5" i="9"/>
  <c r="G5" i="9"/>
  <c r="Z4" i="9"/>
  <c r="V4" i="9"/>
  <c r="S4" i="9"/>
  <c r="N4" i="9"/>
  <c r="I4" i="9"/>
  <c r="G4" i="9"/>
  <c r="Z3" i="9"/>
  <c r="V3" i="9"/>
  <c r="S3" i="9"/>
  <c r="N3" i="9"/>
  <c r="I3" i="9"/>
  <c r="G3" i="9"/>
  <c r="Z2" i="9"/>
  <c r="V2" i="9"/>
  <c r="S2" i="9"/>
  <c r="N2" i="9"/>
  <c r="I2" i="9"/>
  <c r="G2" i="9"/>
  <c r="Z27" i="6"/>
  <c r="V27" i="6"/>
  <c r="S27" i="6"/>
  <c r="N27" i="6"/>
  <c r="I27" i="6"/>
  <c r="G27" i="6"/>
  <c r="Z26" i="6"/>
  <c r="V26" i="6"/>
  <c r="S26" i="6"/>
  <c r="N26" i="6"/>
  <c r="I26" i="6"/>
  <c r="G26" i="6"/>
  <c r="Z25" i="6"/>
  <c r="V25" i="6"/>
  <c r="S25" i="6"/>
  <c r="N25" i="6"/>
  <c r="I25" i="6"/>
  <c r="G25" i="6"/>
  <c r="Z24" i="6"/>
  <c r="V24" i="6"/>
  <c r="S24" i="6"/>
  <c r="N24" i="6"/>
  <c r="I24" i="6"/>
  <c r="G24" i="6"/>
  <c r="Z23" i="6"/>
  <c r="V23" i="6"/>
  <c r="S23" i="6"/>
  <c r="N23" i="6"/>
  <c r="I23" i="6"/>
  <c r="G23" i="6"/>
  <c r="Z22" i="6"/>
  <c r="V22" i="6"/>
  <c r="S22" i="6"/>
  <c r="N22" i="6"/>
  <c r="I22" i="6"/>
  <c r="G22" i="6"/>
  <c r="Z21" i="6"/>
  <c r="V21" i="6"/>
  <c r="S21" i="6"/>
  <c r="N21" i="6"/>
  <c r="I21" i="6"/>
  <c r="G21" i="6"/>
  <c r="Z20" i="6"/>
  <c r="V20" i="6"/>
  <c r="S20" i="6"/>
  <c r="N20" i="6"/>
  <c r="I20" i="6"/>
  <c r="G20" i="6"/>
  <c r="Z19" i="6"/>
  <c r="V19" i="6"/>
  <c r="S19" i="6"/>
  <c r="N19" i="6"/>
  <c r="I19" i="6"/>
  <c r="G19" i="6"/>
  <c r="Z18" i="6"/>
  <c r="V18" i="6"/>
  <c r="S18" i="6"/>
  <c r="N18" i="6"/>
  <c r="I18" i="6"/>
  <c r="G18" i="6"/>
  <c r="Z17" i="6"/>
  <c r="V17" i="6"/>
  <c r="S17" i="6"/>
  <c r="N17" i="6"/>
  <c r="I17" i="6"/>
  <c r="G17" i="6"/>
  <c r="Z16" i="6"/>
  <c r="V16" i="6"/>
  <c r="S16" i="6"/>
  <c r="N16" i="6"/>
  <c r="I16" i="6"/>
  <c r="G16" i="6"/>
  <c r="Z15" i="6"/>
  <c r="V15" i="6"/>
  <c r="S15" i="6"/>
  <c r="N15" i="6"/>
  <c r="I15" i="6"/>
  <c r="G15" i="6"/>
  <c r="Z14" i="6"/>
  <c r="V14" i="6"/>
  <c r="S14" i="6"/>
  <c r="N14" i="6"/>
  <c r="I14" i="6"/>
  <c r="G14" i="6"/>
  <c r="Z13" i="6"/>
  <c r="V13" i="6"/>
  <c r="S13" i="6"/>
  <c r="N13" i="6"/>
  <c r="I13" i="6"/>
  <c r="G13" i="6"/>
  <c r="Z12" i="6"/>
  <c r="V12" i="6"/>
  <c r="S12" i="6"/>
  <c r="N12" i="6"/>
  <c r="I12" i="6"/>
  <c r="G12" i="6"/>
  <c r="Z11" i="6"/>
  <c r="V11" i="6"/>
  <c r="S11" i="6"/>
  <c r="N11" i="6"/>
  <c r="I11" i="6"/>
  <c r="G11" i="6"/>
  <c r="Z10" i="6"/>
  <c r="V10" i="6"/>
  <c r="S10" i="6"/>
  <c r="N10" i="6"/>
  <c r="I10" i="6"/>
  <c r="AA10" i="6" s="1"/>
  <c r="G10" i="6"/>
  <c r="Z9" i="6"/>
  <c r="V9" i="6"/>
  <c r="S9" i="6"/>
  <c r="N9" i="6"/>
  <c r="I9" i="6"/>
  <c r="G9" i="6"/>
  <c r="Z8" i="6"/>
  <c r="V8" i="6"/>
  <c r="S8" i="6"/>
  <c r="N8" i="6"/>
  <c r="I8" i="6"/>
  <c r="G8" i="6"/>
  <c r="Z7" i="6"/>
  <c r="V7" i="6"/>
  <c r="S7" i="6"/>
  <c r="N7" i="6"/>
  <c r="I7" i="6"/>
  <c r="G7" i="6"/>
  <c r="Z6" i="6"/>
  <c r="V6" i="6"/>
  <c r="S6" i="6"/>
  <c r="N6" i="6"/>
  <c r="I6" i="6"/>
  <c r="G6" i="6"/>
  <c r="Z5" i="6"/>
  <c r="V5" i="6"/>
  <c r="S5" i="6"/>
  <c r="N5" i="6"/>
  <c r="I5" i="6"/>
  <c r="G5" i="6"/>
  <c r="Z4" i="6"/>
  <c r="V4" i="6"/>
  <c r="S4" i="6"/>
  <c r="N4" i="6"/>
  <c r="I4" i="6"/>
  <c r="G4" i="6"/>
  <c r="Z3" i="6"/>
  <c r="V3" i="6"/>
  <c r="S3" i="6"/>
  <c r="N3" i="6"/>
  <c r="I3" i="6"/>
  <c r="G3" i="6"/>
  <c r="Z2" i="6"/>
  <c r="V2" i="6"/>
  <c r="S2" i="6"/>
  <c r="N2" i="6"/>
  <c r="I2" i="6"/>
  <c r="AA2" i="6" s="1"/>
  <c r="G2" i="6"/>
  <c r="Z27" i="3"/>
  <c r="V27" i="3"/>
  <c r="S27" i="3"/>
  <c r="N27" i="3"/>
  <c r="I27" i="3"/>
  <c r="G27" i="3"/>
  <c r="Z26" i="3"/>
  <c r="V26" i="3"/>
  <c r="S26" i="3"/>
  <c r="N26" i="3"/>
  <c r="I26" i="3"/>
  <c r="G26" i="3"/>
  <c r="Z25" i="3"/>
  <c r="V25" i="3"/>
  <c r="S25" i="3"/>
  <c r="N25" i="3"/>
  <c r="I25" i="3"/>
  <c r="G25" i="3"/>
  <c r="Z24" i="3"/>
  <c r="V24" i="3"/>
  <c r="S24" i="3"/>
  <c r="N24" i="3"/>
  <c r="I24" i="3"/>
  <c r="G24" i="3"/>
  <c r="Z23" i="3"/>
  <c r="V23" i="3"/>
  <c r="S23" i="3"/>
  <c r="N23" i="3"/>
  <c r="I23" i="3"/>
  <c r="G23" i="3"/>
  <c r="Z22" i="3"/>
  <c r="V22" i="3"/>
  <c r="S22" i="3"/>
  <c r="N22" i="3"/>
  <c r="I22" i="3"/>
  <c r="G22" i="3"/>
  <c r="Z21" i="3"/>
  <c r="V21" i="3"/>
  <c r="S21" i="3"/>
  <c r="N21" i="3"/>
  <c r="I21" i="3"/>
  <c r="G21" i="3"/>
  <c r="Z20" i="3"/>
  <c r="V20" i="3"/>
  <c r="S20" i="3"/>
  <c r="N20" i="3"/>
  <c r="I20" i="3"/>
  <c r="G20" i="3"/>
  <c r="Z19" i="3"/>
  <c r="V19" i="3"/>
  <c r="S19" i="3"/>
  <c r="N19" i="3"/>
  <c r="I19" i="3"/>
  <c r="G19" i="3"/>
  <c r="Z18" i="3"/>
  <c r="V18" i="3"/>
  <c r="S18" i="3"/>
  <c r="N18" i="3"/>
  <c r="I18" i="3"/>
  <c r="G18" i="3"/>
  <c r="Z17" i="3"/>
  <c r="V17" i="3"/>
  <c r="S17" i="3"/>
  <c r="N17" i="3"/>
  <c r="I17" i="3"/>
  <c r="G17" i="3"/>
  <c r="Z16" i="3"/>
  <c r="V16" i="3"/>
  <c r="S16" i="3"/>
  <c r="N16" i="3"/>
  <c r="I16" i="3"/>
  <c r="G16" i="3"/>
  <c r="Z15" i="3"/>
  <c r="V15" i="3"/>
  <c r="S15" i="3"/>
  <c r="N15" i="3"/>
  <c r="I15" i="3"/>
  <c r="G15" i="3"/>
  <c r="Z14" i="3"/>
  <c r="V14" i="3"/>
  <c r="S14" i="3"/>
  <c r="N14" i="3"/>
  <c r="I14" i="3"/>
  <c r="G14" i="3"/>
  <c r="Z13" i="3"/>
  <c r="V13" i="3"/>
  <c r="S13" i="3"/>
  <c r="N13" i="3"/>
  <c r="I13" i="3"/>
  <c r="G13" i="3"/>
  <c r="Z12" i="3"/>
  <c r="V12" i="3"/>
  <c r="S12" i="3"/>
  <c r="N12" i="3"/>
  <c r="I12" i="3"/>
  <c r="G12" i="3"/>
  <c r="Z11" i="3"/>
  <c r="V11" i="3"/>
  <c r="S11" i="3"/>
  <c r="N11" i="3"/>
  <c r="I11" i="3"/>
  <c r="G11" i="3"/>
  <c r="Z10" i="3"/>
  <c r="V10" i="3"/>
  <c r="S10" i="3"/>
  <c r="N10" i="3"/>
  <c r="I10" i="3"/>
  <c r="G10" i="3"/>
  <c r="Z9" i="3"/>
  <c r="V9" i="3"/>
  <c r="S9" i="3"/>
  <c r="N9" i="3"/>
  <c r="I9" i="3"/>
  <c r="G9" i="3"/>
  <c r="Z8" i="3"/>
  <c r="V8" i="3"/>
  <c r="S8" i="3"/>
  <c r="N8" i="3"/>
  <c r="I8" i="3"/>
  <c r="G8" i="3"/>
  <c r="Z7" i="3"/>
  <c r="V7" i="3"/>
  <c r="S7" i="3"/>
  <c r="N7" i="3"/>
  <c r="I7" i="3"/>
  <c r="G7" i="3"/>
  <c r="Z6" i="3"/>
  <c r="V6" i="3"/>
  <c r="S6" i="3"/>
  <c r="N6" i="3"/>
  <c r="I6" i="3"/>
  <c r="G6" i="3"/>
  <c r="Z5" i="3"/>
  <c r="V5" i="3"/>
  <c r="S5" i="3"/>
  <c r="N5" i="3"/>
  <c r="I5" i="3"/>
  <c r="G5" i="3"/>
  <c r="Z4" i="3"/>
  <c r="V4" i="3"/>
  <c r="S4" i="3"/>
  <c r="N4" i="3"/>
  <c r="I4" i="3"/>
  <c r="G4" i="3"/>
  <c r="Z3" i="3"/>
  <c r="V3" i="3"/>
  <c r="S3" i="3"/>
  <c r="N3" i="3"/>
  <c r="I3" i="3"/>
  <c r="G3" i="3"/>
  <c r="Z2" i="3"/>
  <c r="V2" i="3"/>
  <c r="S2" i="3"/>
  <c r="N2" i="3"/>
  <c r="I2" i="3"/>
  <c r="G2" i="3"/>
  <c r="AA13" i="8" l="1"/>
  <c r="AA27" i="8"/>
  <c r="AA18" i="6"/>
  <c r="AA26" i="6"/>
  <c r="AA15" i="3"/>
  <c r="AA17" i="3"/>
  <c r="AB17" i="3" s="1"/>
  <c r="AD17" i="3" s="1"/>
  <c r="AE17" i="3" s="1"/>
  <c r="AG17" i="3" s="1"/>
  <c r="AH17" i="3" s="1"/>
  <c r="AA10" i="8"/>
  <c r="AA18" i="8"/>
  <c r="AB18" i="8" s="1"/>
  <c r="AD18" i="8" s="1"/>
  <c r="AE18" i="8" s="1"/>
  <c r="AG18" i="8" s="1"/>
  <c r="AH18" i="8" s="1"/>
  <c r="AA26" i="8"/>
  <c r="AA2" i="8"/>
  <c r="AB2" i="8" s="1"/>
  <c r="AD2" i="8" s="1"/>
  <c r="AE2" i="8" s="1"/>
  <c r="AA9" i="8"/>
  <c r="AA12" i="8"/>
  <c r="AB12" i="8" s="1"/>
  <c r="AD12" i="8" s="1"/>
  <c r="AE12" i="8" s="1"/>
  <c r="AG12" i="8" s="1"/>
  <c r="AH12" i="8" s="1"/>
  <c r="AA17" i="8"/>
  <c r="AB17" i="8" s="1"/>
  <c r="AD17" i="8" s="1"/>
  <c r="AE17" i="8" s="1"/>
  <c r="AG17" i="8" s="1"/>
  <c r="AH17" i="8" s="1"/>
  <c r="AA25" i="8"/>
  <c r="AB25" i="8" s="1"/>
  <c r="AD25" i="8" s="1"/>
  <c r="AE25" i="8" s="1"/>
  <c r="AG25" i="8" s="1"/>
  <c r="AH25" i="8" s="1"/>
  <c r="AA8" i="8"/>
  <c r="AA16" i="8"/>
  <c r="AB16" i="8" s="1"/>
  <c r="AD16" i="8" s="1"/>
  <c r="AE16" i="8" s="1"/>
  <c r="AG16" i="8" s="1"/>
  <c r="AH16" i="8" s="1"/>
  <c r="AA24" i="8"/>
  <c r="AB24" i="8" s="1"/>
  <c r="AD24" i="8" s="1"/>
  <c r="AE24" i="8" s="1"/>
  <c r="AG24" i="8" s="1"/>
  <c r="AH24" i="8" s="1"/>
  <c r="AA15" i="8"/>
  <c r="AB15" i="8" s="1"/>
  <c r="AD15" i="8" s="1"/>
  <c r="AE15" i="8" s="1"/>
  <c r="AG15" i="8" s="1"/>
  <c r="AH15" i="8" s="1"/>
  <c r="AA23" i="8"/>
  <c r="AA2" i="1"/>
  <c r="AA6" i="1"/>
  <c r="AB6" i="1" s="1"/>
  <c r="AD6" i="1" s="1"/>
  <c r="AE6" i="1" s="1"/>
  <c r="AH6" i="1" s="1"/>
  <c r="AA10" i="1"/>
  <c r="AB10" i="1" s="1"/>
  <c r="AD10" i="1" s="1"/>
  <c r="AE10" i="1" s="1"/>
  <c r="AG10" i="1" s="1"/>
  <c r="AH10" i="1" s="1"/>
  <c r="AA14" i="1"/>
  <c r="AB14" i="1" s="1"/>
  <c r="AD14" i="1" s="1"/>
  <c r="AE14" i="1" s="1"/>
  <c r="AG14" i="1" s="1"/>
  <c r="AH14" i="1" s="1"/>
  <c r="AA18" i="1"/>
  <c r="AA22" i="1"/>
  <c r="AA26" i="1"/>
  <c r="AA4" i="1"/>
  <c r="AB4" i="1" s="1"/>
  <c r="AD4" i="1" s="1"/>
  <c r="AE4" i="1" s="1"/>
  <c r="AG4" i="1" s="1"/>
  <c r="AH4" i="1" s="1"/>
  <c r="AA8" i="1"/>
  <c r="AB8" i="1" s="1"/>
  <c r="AD8" i="1" s="1"/>
  <c r="AE8" i="1" s="1"/>
  <c r="AG8" i="1" s="1"/>
  <c r="AH8" i="1" s="1"/>
  <c r="AA12" i="1"/>
  <c r="AB12" i="1" s="1"/>
  <c r="AD12" i="1" s="1"/>
  <c r="AE12" i="1" s="1"/>
  <c r="AG12" i="1" s="1"/>
  <c r="AH12" i="1" s="1"/>
  <c r="AA16" i="1"/>
  <c r="AB16" i="1" s="1"/>
  <c r="AD16" i="1" s="1"/>
  <c r="AE16" i="1" s="1"/>
  <c r="AG16" i="1" s="1"/>
  <c r="AH16" i="1" s="1"/>
  <c r="AA20" i="1"/>
  <c r="AB20" i="1" s="1"/>
  <c r="AD20" i="1" s="1"/>
  <c r="AE20" i="1" s="1"/>
  <c r="AG20" i="1" s="1"/>
  <c r="AH20" i="1" s="1"/>
  <c r="AA24" i="1"/>
  <c r="AA3" i="1"/>
  <c r="AA5" i="1"/>
  <c r="AB5" i="1" s="1"/>
  <c r="AD5" i="1" s="1"/>
  <c r="AE5" i="1" s="1"/>
  <c r="AG5" i="1" s="1"/>
  <c r="AH5" i="1" s="1"/>
  <c r="AA9" i="1"/>
  <c r="AB9" i="1" s="1"/>
  <c r="AD9" i="1" s="1"/>
  <c r="AE9" i="1" s="1"/>
  <c r="AG9" i="1" s="1"/>
  <c r="AH9" i="1" s="1"/>
  <c r="AA11" i="1"/>
  <c r="AA13" i="1"/>
  <c r="AA15" i="1"/>
  <c r="AB15" i="1" s="1"/>
  <c r="AD15" i="1" s="1"/>
  <c r="AE15" i="1" s="1"/>
  <c r="AG15" i="1" s="1"/>
  <c r="AH15" i="1" s="1"/>
  <c r="AA17" i="1"/>
  <c r="AA19" i="1"/>
  <c r="AA21" i="1"/>
  <c r="AB21" i="1" s="1"/>
  <c r="AD21" i="1" s="1"/>
  <c r="AE21" i="1" s="1"/>
  <c r="AG21" i="1" s="1"/>
  <c r="AH21" i="1" s="1"/>
  <c r="AA25" i="1"/>
  <c r="AB25" i="1" s="1"/>
  <c r="AD25" i="1" s="1"/>
  <c r="AE25" i="1" s="1"/>
  <c r="AG25" i="1" s="1"/>
  <c r="AH25" i="1" s="1"/>
  <c r="AA27" i="1"/>
  <c r="AB27" i="1" s="1"/>
  <c r="AD27" i="1" s="1"/>
  <c r="AE27" i="1" s="1"/>
  <c r="AG27" i="1" s="1"/>
  <c r="AH27" i="1" s="1"/>
  <c r="AB24" i="1"/>
  <c r="AD24" i="1" s="1"/>
  <c r="AE24" i="1" s="1"/>
  <c r="AG24" i="1" s="1"/>
  <c r="AH24" i="1" s="1"/>
  <c r="AA23" i="1"/>
  <c r="AB23" i="1" s="1"/>
  <c r="AD23" i="1" s="1"/>
  <c r="AE23" i="1" s="1"/>
  <c r="AG23" i="1" s="1"/>
  <c r="AH23" i="1" s="1"/>
  <c r="AA7" i="1"/>
  <c r="AB7" i="1" s="1"/>
  <c r="AD7" i="1" s="1"/>
  <c r="AE7" i="1" s="1"/>
  <c r="AG7" i="1" s="1"/>
  <c r="AH7" i="1" s="1"/>
  <c r="AA4" i="9"/>
  <c r="AA12" i="9"/>
  <c r="AB12" i="9" s="1"/>
  <c r="AD12" i="9" s="1"/>
  <c r="AE12" i="9" s="1"/>
  <c r="AG12" i="9" s="1"/>
  <c r="AH12" i="9" s="1"/>
  <c r="AA16" i="9"/>
  <c r="AA20" i="9"/>
  <c r="AB20" i="9" s="1"/>
  <c r="AD20" i="9" s="1"/>
  <c r="AE20" i="9" s="1"/>
  <c r="AG20" i="9" s="1"/>
  <c r="AH20" i="9" s="1"/>
  <c r="AA14" i="9"/>
  <c r="AA2" i="9"/>
  <c r="AA3" i="9"/>
  <c r="AB3" i="9" s="1"/>
  <c r="AD3" i="9" s="1"/>
  <c r="AE3" i="9" s="1"/>
  <c r="AG3" i="9" s="1"/>
  <c r="AH3" i="9" s="1"/>
  <c r="AA9" i="9"/>
  <c r="AB9" i="9" s="1"/>
  <c r="AD9" i="9" s="1"/>
  <c r="AE9" i="9" s="1"/>
  <c r="AG9" i="9" s="1"/>
  <c r="AH9" i="9" s="1"/>
  <c r="AA10" i="9"/>
  <c r="AA13" i="9"/>
  <c r="AB13" i="9" s="1"/>
  <c r="AD13" i="9" s="1"/>
  <c r="AE13" i="9" s="1"/>
  <c r="AG13" i="9" s="1"/>
  <c r="AH13" i="9" s="1"/>
  <c r="AA15" i="9"/>
  <c r="AA17" i="9"/>
  <c r="AB17" i="9" s="1"/>
  <c r="AD17" i="9" s="1"/>
  <c r="AE17" i="9" s="1"/>
  <c r="AG17" i="9" s="1"/>
  <c r="AH17" i="9" s="1"/>
  <c r="AA18" i="9"/>
  <c r="AA19" i="9"/>
  <c r="AB19" i="9" s="1"/>
  <c r="AD19" i="9" s="1"/>
  <c r="AE19" i="9" s="1"/>
  <c r="AG19" i="9" s="1"/>
  <c r="AH19" i="9" s="1"/>
  <c r="AA25" i="9"/>
  <c r="AA26" i="9"/>
  <c r="AB26" i="9" s="1"/>
  <c r="AD26" i="9" s="1"/>
  <c r="AE26" i="9" s="1"/>
  <c r="AG26" i="9" s="1"/>
  <c r="AH26" i="9" s="1"/>
  <c r="AA7" i="6"/>
  <c r="AA15" i="6"/>
  <c r="AA17" i="6"/>
  <c r="AA19" i="6"/>
  <c r="AB19" i="6" s="1"/>
  <c r="AD19" i="6" s="1"/>
  <c r="AE19" i="6" s="1"/>
  <c r="AG19" i="6" s="1"/>
  <c r="AH19" i="6" s="1"/>
  <c r="AA23" i="6"/>
  <c r="AA4" i="6"/>
  <c r="AA6" i="6"/>
  <c r="AA14" i="6"/>
  <c r="AB14" i="6" s="1"/>
  <c r="AD14" i="6" s="1"/>
  <c r="AE14" i="6" s="1"/>
  <c r="AG14" i="6" s="1"/>
  <c r="AH14" i="6" s="1"/>
  <c r="AA20" i="6"/>
  <c r="AB20" i="6" s="1"/>
  <c r="AD20" i="6" s="1"/>
  <c r="AE20" i="6" s="1"/>
  <c r="AG20" i="6" s="1"/>
  <c r="AH20" i="6" s="1"/>
  <c r="AA22" i="6"/>
  <c r="AA8" i="6"/>
  <c r="AA12" i="6"/>
  <c r="AB12" i="6" s="1"/>
  <c r="AD12" i="6" s="1"/>
  <c r="AE12" i="6" s="1"/>
  <c r="AG12" i="6" s="1"/>
  <c r="AH12" i="6" s="1"/>
  <c r="AA13" i="6"/>
  <c r="AB13" i="6" s="1"/>
  <c r="AD13" i="6" s="1"/>
  <c r="AE13" i="6" s="1"/>
  <c r="AG13" i="6" s="1"/>
  <c r="AH13" i="6" s="1"/>
  <c r="AA16" i="6"/>
  <c r="AA24" i="6"/>
  <c r="AA2" i="3"/>
  <c r="AA26" i="3"/>
  <c r="AB26" i="3" s="1"/>
  <c r="AD26" i="3" s="1"/>
  <c r="AA10" i="3"/>
  <c r="AB10" i="3" s="1"/>
  <c r="AD10" i="3" s="1"/>
  <c r="AE10" i="3" s="1"/>
  <c r="AG10" i="3" s="1"/>
  <c r="AH10" i="3" s="1"/>
  <c r="AA14" i="3"/>
  <c r="AB14" i="3" s="1"/>
  <c r="AD14" i="3" s="1"/>
  <c r="AE14" i="3" s="1"/>
  <c r="AG14" i="3" s="1"/>
  <c r="AH14" i="3" s="1"/>
  <c r="AA18" i="3"/>
  <c r="AA12" i="3"/>
  <c r="AB12" i="3" s="1"/>
  <c r="AD12" i="3" s="1"/>
  <c r="AE12" i="3" s="1"/>
  <c r="AG12" i="3" s="1"/>
  <c r="AH12" i="3" s="1"/>
  <c r="AA6" i="3"/>
  <c r="AB6" i="3" s="1"/>
  <c r="AD6" i="3" s="1"/>
  <c r="AE6" i="3" s="1"/>
  <c r="AH6" i="3" s="1"/>
  <c r="AA3" i="3"/>
  <c r="AB3" i="3" s="1"/>
  <c r="AD3" i="3" s="1"/>
  <c r="AA8" i="3"/>
  <c r="AA9" i="3"/>
  <c r="AB9" i="3" s="1"/>
  <c r="AD9" i="3" s="1"/>
  <c r="AA11" i="3"/>
  <c r="AB11" i="3" s="1"/>
  <c r="AD11" i="3" s="1"/>
  <c r="AE11" i="3" s="1"/>
  <c r="AG11" i="3" s="1"/>
  <c r="AH11" i="3" s="1"/>
  <c r="AA13" i="3"/>
  <c r="AB13" i="3" s="1"/>
  <c r="AD13" i="3" s="1"/>
  <c r="AE13" i="3" s="1"/>
  <c r="AG13" i="3" s="1"/>
  <c r="AH13" i="3" s="1"/>
  <c r="AA16" i="3"/>
  <c r="AA19" i="3"/>
  <c r="AB19" i="3" s="1"/>
  <c r="AD19" i="3" s="1"/>
  <c r="AE19" i="3" s="1"/>
  <c r="AG19" i="3" s="1"/>
  <c r="AH19" i="3" s="1"/>
  <c r="AA24" i="3"/>
  <c r="AB24" i="3" s="1"/>
  <c r="AD24" i="3" s="1"/>
  <c r="AE24" i="3" s="1"/>
  <c r="AG24" i="3" s="1"/>
  <c r="AH24" i="3" s="1"/>
  <c r="AA25" i="3"/>
  <c r="AB25" i="3" s="1"/>
  <c r="AD25" i="3" s="1"/>
  <c r="AE25" i="3" s="1"/>
  <c r="AG25" i="3" s="1"/>
  <c r="AH25" i="3" s="1"/>
  <c r="AA14" i="8"/>
  <c r="AB14" i="8" s="1"/>
  <c r="AD14" i="8" s="1"/>
  <c r="AE14" i="8" s="1"/>
  <c r="AG14" i="8" s="1"/>
  <c r="AH14" i="8" s="1"/>
  <c r="AA22" i="8"/>
  <c r="AB22" i="8" s="1"/>
  <c r="AD22" i="8" s="1"/>
  <c r="AE22" i="8" s="1"/>
  <c r="AG22" i="8" s="1"/>
  <c r="AH22" i="8" s="1"/>
  <c r="AA6" i="8"/>
  <c r="AB6" i="8" s="1"/>
  <c r="AD6" i="8" s="1"/>
  <c r="AE6" i="8" s="1"/>
  <c r="AH6" i="8" s="1"/>
  <c r="AA11" i="8"/>
  <c r="AB11" i="8" s="1"/>
  <c r="AD11" i="8" s="1"/>
  <c r="AE11" i="8" s="1"/>
  <c r="AG11" i="8" s="1"/>
  <c r="AH11" i="8" s="1"/>
  <c r="AA7" i="8"/>
  <c r="AB7" i="8" s="1"/>
  <c r="AD7" i="8" s="1"/>
  <c r="AE7" i="8" s="1"/>
  <c r="AG7" i="8" s="1"/>
  <c r="AH7" i="8" s="1"/>
  <c r="AA21" i="8"/>
  <c r="AB21" i="8" s="1"/>
  <c r="AD21" i="8" s="1"/>
  <c r="AE21" i="8" s="1"/>
  <c r="AG21" i="8" s="1"/>
  <c r="AH21" i="8" s="1"/>
  <c r="AA5" i="8"/>
  <c r="AB5" i="8" s="1"/>
  <c r="AD5" i="8" s="1"/>
  <c r="AE5" i="8" s="1"/>
  <c r="AG5" i="8" s="1"/>
  <c r="AH5" i="8" s="1"/>
  <c r="AB23" i="8"/>
  <c r="AD23" i="8" s="1"/>
  <c r="AE23" i="8" s="1"/>
  <c r="AG23" i="8" s="1"/>
  <c r="AH23" i="8" s="1"/>
  <c r="AA20" i="8"/>
  <c r="AB20" i="8" s="1"/>
  <c r="AD20" i="8" s="1"/>
  <c r="AE20" i="8" s="1"/>
  <c r="AG20" i="8" s="1"/>
  <c r="AH20" i="8" s="1"/>
  <c r="AA4" i="8"/>
  <c r="AB4" i="8" s="1"/>
  <c r="AD4" i="8" s="1"/>
  <c r="AE4" i="8" s="1"/>
  <c r="AG4" i="8" s="1"/>
  <c r="AH4" i="8" s="1"/>
  <c r="AA19" i="8"/>
  <c r="AB19" i="8" s="1"/>
  <c r="AD19" i="8" s="1"/>
  <c r="AE19" i="8" s="1"/>
  <c r="AG19" i="8" s="1"/>
  <c r="AH19" i="8" s="1"/>
  <c r="AA3" i="8"/>
  <c r="AB3" i="8" s="1"/>
  <c r="AD3" i="8" s="1"/>
  <c r="AE3" i="8" s="1"/>
  <c r="AG3" i="8" s="1"/>
  <c r="AH3" i="8" s="1"/>
  <c r="AB27" i="8"/>
  <c r="AD27" i="8" s="1"/>
  <c r="AE27" i="8" s="1"/>
  <c r="AG27" i="8" s="1"/>
  <c r="AH27" i="8" s="1"/>
  <c r="AB9" i="8"/>
  <c r="AD9" i="8" s="1"/>
  <c r="AE9" i="8" s="1"/>
  <c r="AG9" i="8" s="1"/>
  <c r="AH9" i="8" s="1"/>
  <c r="AB13" i="8"/>
  <c r="AD13" i="8" s="1"/>
  <c r="AE13" i="8" s="1"/>
  <c r="AG13" i="8" s="1"/>
  <c r="AH13" i="8" s="1"/>
  <c r="AB10" i="8"/>
  <c r="AD10" i="8" s="1"/>
  <c r="AE10" i="8" s="1"/>
  <c r="AG10" i="8" s="1"/>
  <c r="AH10" i="8" s="1"/>
  <c r="AB26" i="8"/>
  <c r="AD26" i="8" s="1"/>
  <c r="AE26" i="8" s="1"/>
  <c r="AG26" i="8" s="1"/>
  <c r="AH26" i="8" s="1"/>
  <c r="AB8" i="8"/>
  <c r="AD8" i="8" s="1"/>
  <c r="AE8" i="8" s="1"/>
  <c r="AG8" i="8" s="1"/>
  <c r="AH8" i="8" s="1"/>
  <c r="AB2" i="1"/>
  <c r="AD2" i="1" s="1"/>
  <c r="AB18" i="1"/>
  <c r="AD18" i="1" s="1"/>
  <c r="AE18" i="1" s="1"/>
  <c r="AG18" i="1" s="1"/>
  <c r="AH18" i="1" s="1"/>
  <c r="AB26" i="1"/>
  <c r="AD26" i="1" s="1"/>
  <c r="AE26" i="1" s="1"/>
  <c r="AG26" i="1" s="1"/>
  <c r="AH26" i="1" s="1"/>
  <c r="AB13" i="1"/>
  <c r="AD13" i="1" s="1"/>
  <c r="AE13" i="1" s="1"/>
  <c r="AG13" i="1" s="1"/>
  <c r="AH13" i="1" s="1"/>
  <c r="AB3" i="1"/>
  <c r="AD3" i="1" s="1"/>
  <c r="AE3" i="1" s="1"/>
  <c r="AG3" i="1" s="1"/>
  <c r="AH3" i="1" s="1"/>
  <c r="AB11" i="1"/>
  <c r="AD11" i="1" s="1"/>
  <c r="AE11" i="1" s="1"/>
  <c r="AG11" i="1" s="1"/>
  <c r="AH11" i="1" s="1"/>
  <c r="AB19" i="1"/>
  <c r="AD19" i="1" s="1"/>
  <c r="AE19" i="1" s="1"/>
  <c r="AG19" i="1" s="1"/>
  <c r="AH19" i="1" s="1"/>
  <c r="AB22" i="1"/>
  <c r="AD22" i="1" s="1"/>
  <c r="AE22" i="1" s="1"/>
  <c r="AG22" i="1" s="1"/>
  <c r="AH22" i="1" s="1"/>
  <c r="AB17" i="1"/>
  <c r="AD17" i="1" s="1"/>
  <c r="AE17" i="1" s="1"/>
  <c r="AG17" i="1" s="1"/>
  <c r="AH17" i="1" s="1"/>
  <c r="AA21" i="9"/>
  <c r="AB21" i="9" s="1"/>
  <c r="AD21" i="9" s="1"/>
  <c r="AE21" i="9" s="1"/>
  <c r="AG21" i="9" s="1"/>
  <c r="AH21" i="9" s="1"/>
  <c r="AA5" i="9"/>
  <c r="AB5" i="9" s="1"/>
  <c r="AD5" i="9" s="1"/>
  <c r="AE5" i="9" s="1"/>
  <c r="AG5" i="9" s="1"/>
  <c r="AH5" i="9" s="1"/>
  <c r="AB14" i="9"/>
  <c r="AD14" i="9" s="1"/>
  <c r="AE14" i="9" s="1"/>
  <c r="AG14" i="9" s="1"/>
  <c r="AH14" i="9" s="1"/>
  <c r="AA11" i="9"/>
  <c r="AB11" i="9" s="1"/>
  <c r="AD11" i="9" s="1"/>
  <c r="AE11" i="9" s="1"/>
  <c r="AG11" i="9" s="1"/>
  <c r="AH11" i="9" s="1"/>
  <c r="AA24" i="9"/>
  <c r="AB24" i="9" s="1"/>
  <c r="AD24" i="9" s="1"/>
  <c r="AE24" i="9" s="1"/>
  <c r="AG24" i="9" s="1"/>
  <c r="AH24" i="9" s="1"/>
  <c r="AA8" i="9"/>
  <c r="AB8" i="9" s="1"/>
  <c r="AD8" i="9" s="1"/>
  <c r="AE8" i="9" s="1"/>
  <c r="AG8" i="9" s="1"/>
  <c r="AH8" i="9" s="1"/>
  <c r="AA27" i="9"/>
  <c r="AB27" i="9" s="1"/>
  <c r="AD27" i="9" s="1"/>
  <c r="AE27" i="9" s="1"/>
  <c r="AG27" i="9" s="1"/>
  <c r="AH27" i="9" s="1"/>
  <c r="AA23" i="9"/>
  <c r="AB23" i="9" s="1"/>
  <c r="AD23" i="9" s="1"/>
  <c r="AE23" i="9" s="1"/>
  <c r="AG23" i="9" s="1"/>
  <c r="AH23" i="9" s="1"/>
  <c r="AA7" i="9"/>
  <c r="AB7" i="9" s="1"/>
  <c r="AD7" i="9" s="1"/>
  <c r="AE7" i="9" s="1"/>
  <c r="AG7" i="9" s="1"/>
  <c r="AH7" i="9" s="1"/>
  <c r="AB25" i="9"/>
  <c r="AD25" i="9" s="1"/>
  <c r="AE25" i="9" s="1"/>
  <c r="AG25" i="9" s="1"/>
  <c r="AH25" i="9" s="1"/>
  <c r="AA22" i="9"/>
  <c r="AB22" i="9" s="1"/>
  <c r="AD22" i="9" s="1"/>
  <c r="AE22" i="9" s="1"/>
  <c r="AG22" i="9" s="1"/>
  <c r="AH22" i="9" s="1"/>
  <c r="AA6" i="9"/>
  <c r="AB6" i="9" s="1"/>
  <c r="AD6" i="9" s="1"/>
  <c r="AE6" i="9" s="1"/>
  <c r="AH6" i="9" s="1"/>
  <c r="AB4" i="9"/>
  <c r="AD4" i="9" s="1"/>
  <c r="AE4" i="9" s="1"/>
  <c r="AG4" i="9" s="1"/>
  <c r="AH4" i="9" s="1"/>
  <c r="AB15" i="9"/>
  <c r="AD15" i="9" s="1"/>
  <c r="AE15" i="9" s="1"/>
  <c r="AG15" i="9" s="1"/>
  <c r="AH15" i="9" s="1"/>
  <c r="AB10" i="9"/>
  <c r="AD10" i="9" s="1"/>
  <c r="AE10" i="9" s="1"/>
  <c r="AG10" i="9" s="1"/>
  <c r="AH10" i="9" s="1"/>
  <c r="AB18" i="9"/>
  <c r="AD18" i="9" s="1"/>
  <c r="AE18" i="9" s="1"/>
  <c r="AG18" i="9" s="1"/>
  <c r="AH18" i="9" s="1"/>
  <c r="AB16" i="9"/>
  <c r="AD16" i="9" s="1"/>
  <c r="AE16" i="9" s="1"/>
  <c r="AG16" i="9" s="1"/>
  <c r="AH16" i="9" s="1"/>
  <c r="AB2" i="9"/>
  <c r="AD2" i="9" s="1"/>
  <c r="AA27" i="6"/>
  <c r="AB27" i="6" s="1"/>
  <c r="AD27" i="6" s="1"/>
  <c r="AE27" i="6" s="1"/>
  <c r="AG27" i="6" s="1"/>
  <c r="AH27" i="6" s="1"/>
  <c r="AA11" i="6"/>
  <c r="AB11" i="6" s="1"/>
  <c r="AD11" i="6" s="1"/>
  <c r="AE11" i="6" s="1"/>
  <c r="AG11" i="6" s="1"/>
  <c r="AH11" i="6" s="1"/>
  <c r="AA25" i="6"/>
  <c r="AB25" i="6" s="1"/>
  <c r="AD25" i="6" s="1"/>
  <c r="AE25" i="6" s="1"/>
  <c r="AG25" i="6" s="1"/>
  <c r="AH25" i="6" s="1"/>
  <c r="AB10" i="6"/>
  <c r="AD10" i="6" s="1"/>
  <c r="AE10" i="6" s="1"/>
  <c r="AG10" i="6" s="1"/>
  <c r="AH10" i="6" s="1"/>
  <c r="AB26" i="6"/>
  <c r="AD26" i="6" s="1"/>
  <c r="AE26" i="6" s="1"/>
  <c r="AG26" i="6" s="1"/>
  <c r="AH26" i="6" s="1"/>
  <c r="AB6" i="6"/>
  <c r="AD6" i="6" s="1"/>
  <c r="AE6" i="6" s="1"/>
  <c r="AH6" i="6" s="1"/>
  <c r="AA9" i="6"/>
  <c r="AB9" i="6" s="1"/>
  <c r="AD9" i="6" s="1"/>
  <c r="AE9" i="6" s="1"/>
  <c r="AG9" i="6" s="1"/>
  <c r="AH9" i="6" s="1"/>
  <c r="AA5" i="6"/>
  <c r="AB5" i="6" s="1"/>
  <c r="AD5" i="6" s="1"/>
  <c r="AE5" i="6" s="1"/>
  <c r="AG5" i="6" s="1"/>
  <c r="AH5" i="6" s="1"/>
  <c r="AB22" i="6"/>
  <c r="AD22" i="6" s="1"/>
  <c r="AE22" i="6" s="1"/>
  <c r="AG22" i="6" s="1"/>
  <c r="AH22" i="6" s="1"/>
  <c r="AA21" i="6"/>
  <c r="AB21" i="6" s="1"/>
  <c r="AD21" i="6" s="1"/>
  <c r="AE21" i="6" s="1"/>
  <c r="AG21" i="6" s="1"/>
  <c r="AH21" i="6" s="1"/>
  <c r="AB8" i="6"/>
  <c r="AD8" i="6" s="1"/>
  <c r="AE8" i="6" s="1"/>
  <c r="AG8" i="6" s="1"/>
  <c r="AH8" i="6" s="1"/>
  <c r="AB16" i="6"/>
  <c r="AD16" i="6" s="1"/>
  <c r="AE16" i="6" s="1"/>
  <c r="AG16" i="6" s="1"/>
  <c r="AH16" i="6" s="1"/>
  <c r="AB24" i="6"/>
  <c r="AD24" i="6" s="1"/>
  <c r="AE24" i="6" s="1"/>
  <c r="AG24" i="6" s="1"/>
  <c r="AH24" i="6" s="1"/>
  <c r="AA3" i="6"/>
  <c r="AB3" i="6" s="1"/>
  <c r="AD3" i="6" s="1"/>
  <c r="AE3" i="6" s="1"/>
  <c r="AG3" i="6" s="1"/>
  <c r="AH3" i="6" s="1"/>
  <c r="AB17" i="6"/>
  <c r="AD17" i="6" s="1"/>
  <c r="AE17" i="6" s="1"/>
  <c r="AG17" i="6" s="1"/>
  <c r="AH17" i="6" s="1"/>
  <c r="AB4" i="6"/>
  <c r="AD4" i="6" s="1"/>
  <c r="AE4" i="6" s="1"/>
  <c r="AG4" i="6" s="1"/>
  <c r="AH4" i="6" s="1"/>
  <c r="AB7" i="6"/>
  <c r="AD7" i="6" s="1"/>
  <c r="AE7" i="6" s="1"/>
  <c r="AG7" i="6" s="1"/>
  <c r="AH7" i="6" s="1"/>
  <c r="AB15" i="6"/>
  <c r="AD15" i="6" s="1"/>
  <c r="AE15" i="6" s="1"/>
  <c r="AG15" i="6" s="1"/>
  <c r="AH15" i="6" s="1"/>
  <c r="AB23" i="6"/>
  <c r="AD23" i="6" s="1"/>
  <c r="AE23" i="6" s="1"/>
  <c r="AG23" i="6" s="1"/>
  <c r="AH23" i="6" s="1"/>
  <c r="AB18" i="6"/>
  <c r="AD18" i="6" s="1"/>
  <c r="AE18" i="6" s="1"/>
  <c r="AG18" i="6" s="1"/>
  <c r="AH18" i="6" s="1"/>
  <c r="AB2" i="6"/>
  <c r="AD2" i="6" s="1"/>
  <c r="AA27" i="3"/>
  <c r="AB27" i="3" s="1"/>
  <c r="AD27" i="3" s="1"/>
  <c r="AE27" i="3" s="1"/>
  <c r="AG27" i="3" s="1"/>
  <c r="AH27" i="3" s="1"/>
  <c r="AA21" i="3"/>
  <c r="AB21" i="3" s="1"/>
  <c r="AD21" i="3" s="1"/>
  <c r="AE21" i="3" s="1"/>
  <c r="AG21" i="3" s="1"/>
  <c r="AH21" i="3" s="1"/>
  <c r="AA5" i="3"/>
  <c r="AB5" i="3" s="1"/>
  <c r="AD5" i="3" s="1"/>
  <c r="AE5" i="3" s="1"/>
  <c r="AG5" i="3" s="1"/>
  <c r="AH5" i="3" s="1"/>
  <c r="AA23" i="3"/>
  <c r="AB23" i="3" s="1"/>
  <c r="AD23" i="3" s="1"/>
  <c r="AE23" i="3" s="1"/>
  <c r="AG23" i="3" s="1"/>
  <c r="AH23" i="3" s="1"/>
  <c r="AA20" i="3"/>
  <c r="AB20" i="3" s="1"/>
  <c r="AD20" i="3" s="1"/>
  <c r="AE20" i="3" s="1"/>
  <c r="AG20" i="3" s="1"/>
  <c r="AH20" i="3" s="1"/>
  <c r="AA4" i="3"/>
  <c r="AB4" i="3" s="1"/>
  <c r="AD4" i="3" s="1"/>
  <c r="AE4" i="3" s="1"/>
  <c r="AG4" i="3" s="1"/>
  <c r="AH4" i="3" s="1"/>
  <c r="AA22" i="3"/>
  <c r="AB22" i="3" s="1"/>
  <c r="AD22" i="3" s="1"/>
  <c r="AE22" i="3" s="1"/>
  <c r="AG22" i="3" s="1"/>
  <c r="AH22" i="3" s="1"/>
  <c r="AB8" i="3"/>
  <c r="AD8" i="3" s="1"/>
  <c r="AE8" i="3" s="1"/>
  <c r="AG8" i="3" s="1"/>
  <c r="AH8" i="3" s="1"/>
  <c r="AB16" i="3"/>
  <c r="AD16" i="3" s="1"/>
  <c r="AE16" i="3" s="1"/>
  <c r="AG16" i="3" s="1"/>
  <c r="AH16" i="3" s="1"/>
  <c r="AA7" i="3"/>
  <c r="AB7" i="3" s="1"/>
  <c r="AD7" i="3" s="1"/>
  <c r="AE7" i="3" s="1"/>
  <c r="AG7" i="3" s="1"/>
  <c r="AH7" i="3" s="1"/>
  <c r="AB18" i="3"/>
  <c r="AD18" i="3" s="1"/>
  <c r="AE18" i="3" s="1"/>
  <c r="AG18" i="3" s="1"/>
  <c r="AH18" i="3" s="1"/>
  <c r="AB15" i="3"/>
  <c r="AD15" i="3" s="1"/>
  <c r="AE15" i="3" s="1"/>
  <c r="AG15" i="3" s="1"/>
  <c r="AH15" i="3" s="1"/>
  <c r="AB2" i="3"/>
  <c r="AD2" i="3" s="1"/>
  <c r="Z27" i="2" l="1"/>
  <c r="V27" i="2"/>
  <c r="S27" i="2"/>
  <c r="N27" i="2"/>
  <c r="I27" i="2"/>
  <c r="G27" i="2"/>
  <c r="Z26" i="2"/>
  <c r="V26" i="2"/>
  <c r="S26" i="2"/>
  <c r="N26" i="2"/>
  <c r="I26" i="2"/>
  <c r="G26" i="2"/>
  <c r="Z25" i="2"/>
  <c r="V25" i="2"/>
  <c r="S25" i="2"/>
  <c r="N25" i="2"/>
  <c r="I25" i="2"/>
  <c r="G25" i="2"/>
  <c r="Z24" i="2"/>
  <c r="V24" i="2"/>
  <c r="S24" i="2"/>
  <c r="N24" i="2"/>
  <c r="I24" i="2"/>
  <c r="G24" i="2"/>
  <c r="Z23" i="2"/>
  <c r="V23" i="2"/>
  <c r="S23" i="2"/>
  <c r="N23" i="2"/>
  <c r="I23" i="2"/>
  <c r="G23" i="2"/>
  <c r="Z22" i="2"/>
  <c r="V22" i="2"/>
  <c r="S22" i="2"/>
  <c r="N22" i="2"/>
  <c r="I22" i="2"/>
  <c r="G22" i="2"/>
  <c r="Z21" i="2"/>
  <c r="V21" i="2"/>
  <c r="S21" i="2"/>
  <c r="N21" i="2"/>
  <c r="I21" i="2"/>
  <c r="G21" i="2"/>
  <c r="Z20" i="2"/>
  <c r="V20" i="2"/>
  <c r="S20" i="2"/>
  <c r="N20" i="2"/>
  <c r="I20" i="2"/>
  <c r="G20" i="2"/>
  <c r="Z19" i="2"/>
  <c r="V19" i="2"/>
  <c r="S19" i="2"/>
  <c r="N19" i="2"/>
  <c r="I19" i="2"/>
  <c r="G19" i="2"/>
  <c r="Z18" i="2"/>
  <c r="V18" i="2"/>
  <c r="S18" i="2"/>
  <c r="N18" i="2"/>
  <c r="I18" i="2"/>
  <c r="G18" i="2"/>
  <c r="Z17" i="2"/>
  <c r="V17" i="2"/>
  <c r="S17" i="2"/>
  <c r="N17" i="2"/>
  <c r="I17" i="2"/>
  <c r="G17" i="2"/>
  <c r="Z16" i="2"/>
  <c r="V16" i="2"/>
  <c r="S16" i="2"/>
  <c r="N16" i="2"/>
  <c r="I16" i="2"/>
  <c r="G16" i="2"/>
  <c r="Z15" i="2"/>
  <c r="V15" i="2"/>
  <c r="S15" i="2"/>
  <c r="N15" i="2"/>
  <c r="I15" i="2"/>
  <c r="G15" i="2"/>
  <c r="Z14" i="2"/>
  <c r="V14" i="2"/>
  <c r="S14" i="2"/>
  <c r="N14" i="2"/>
  <c r="I14" i="2"/>
  <c r="G14" i="2"/>
  <c r="Z13" i="2"/>
  <c r="V13" i="2"/>
  <c r="S13" i="2"/>
  <c r="N13" i="2"/>
  <c r="I13" i="2"/>
  <c r="G13" i="2"/>
  <c r="Z12" i="2"/>
  <c r="V12" i="2"/>
  <c r="S12" i="2"/>
  <c r="N12" i="2"/>
  <c r="I12" i="2"/>
  <c r="G12" i="2"/>
  <c r="Z11" i="2"/>
  <c r="V11" i="2"/>
  <c r="S11" i="2"/>
  <c r="N11" i="2"/>
  <c r="I11" i="2"/>
  <c r="G11" i="2"/>
  <c r="Z10" i="2"/>
  <c r="V10" i="2"/>
  <c r="S10" i="2"/>
  <c r="N10" i="2"/>
  <c r="I10" i="2"/>
  <c r="G10" i="2"/>
  <c r="Z9" i="2"/>
  <c r="V9" i="2"/>
  <c r="S9" i="2"/>
  <c r="N9" i="2"/>
  <c r="I9" i="2"/>
  <c r="G9" i="2"/>
  <c r="Z8" i="2"/>
  <c r="V8" i="2"/>
  <c r="S8" i="2"/>
  <c r="N8" i="2"/>
  <c r="I8" i="2"/>
  <c r="G8" i="2"/>
  <c r="Z7" i="2"/>
  <c r="V7" i="2"/>
  <c r="S7" i="2"/>
  <c r="N7" i="2"/>
  <c r="I7" i="2"/>
  <c r="G7" i="2"/>
  <c r="Z6" i="2"/>
  <c r="V6" i="2"/>
  <c r="S6" i="2"/>
  <c r="N6" i="2"/>
  <c r="I6" i="2"/>
  <c r="G6" i="2"/>
  <c r="Z5" i="2"/>
  <c r="V5" i="2"/>
  <c r="S5" i="2"/>
  <c r="N5" i="2"/>
  <c r="I5" i="2"/>
  <c r="G5" i="2"/>
  <c r="Z4" i="2"/>
  <c r="V4" i="2"/>
  <c r="S4" i="2"/>
  <c r="N4" i="2"/>
  <c r="I4" i="2"/>
  <c r="G4" i="2"/>
  <c r="Z3" i="2"/>
  <c r="V3" i="2"/>
  <c r="S3" i="2"/>
  <c r="N3" i="2"/>
  <c r="I3" i="2"/>
  <c r="G3" i="2"/>
  <c r="Z2" i="2"/>
  <c r="V2" i="2"/>
  <c r="S2" i="2"/>
  <c r="N2" i="2"/>
  <c r="I2" i="2"/>
  <c r="G2" i="2"/>
  <c r="AA5" i="2" l="1"/>
  <c r="AA7" i="2"/>
  <c r="AA9" i="2"/>
  <c r="AB9" i="2" s="1"/>
  <c r="AD9" i="2" s="1"/>
  <c r="AE9" i="2" s="1"/>
  <c r="AG9" i="2" s="1"/>
  <c r="AH9" i="2" s="1"/>
  <c r="AA13" i="2"/>
  <c r="AB13" i="2" s="1"/>
  <c r="AD13" i="2" s="1"/>
  <c r="AE13" i="2" s="1"/>
  <c r="AG13" i="2" s="1"/>
  <c r="AH13" i="2" s="1"/>
  <c r="AA17" i="2"/>
  <c r="AA21" i="2"/>
  <c r="AA23" i="2"/>
  <c r="AB23" i="2" s="1"/>
  <c r="AD23" i="2" s="1"/>
  <c r="AE23" i="2" s="1"/>
  <c r="AG23" i="2" s="1"/>
  <c r="AH23" i="2" s="1"/>
  <c r="AA25" i="2"/>
  <c r="AB25" i="2" s="1"/>
  <c r="AD25" i="2" s="1"/>
  <c r="AE25" i="2" s="1"/>
  <c r="AG25" i="2" s="1"/>
  <c r="AH25" i="2" s="1"/>
  <c r="AA27" i="2"/>
  <c r="AA2" i="2"/>
  <c r="AB2" i="2" s="1"/>
  <c r="AD2" i="2" s="1"/>
  <c r="AA4" i="2"/>
  <c r="AA6" i="2"/>
  <c r="AB6" i="2" s="1"/>
  <c r="AD6" i="2" s="1"/>
  <c r="AE6" i="2" s="1"/>
  <c r="AH6" i="2" s="1"/>
  <c r="AA8" i="2"/>
  <c r="AB8" i="2" s="1"/>
  <c r="AD8" i="2" s="1"/>
  <c r="AE8" i="2" s="1"/>
  <c r="AG8" i="2" s="1"/>
  <c r="AH8" i="2" s="1"/>
  <c r="AA10" i="2"/>
  <c r="AA12" i="2"/>
  <c r="AA14" i="2"/>
  <c r="AA16" i="2"/>
  <c r="AB16" i="2" s="1"/>
  <c r="AD16" i="2" s="1"/>
  <c r="AA18" i="2"/>
  <c r="AB18" i="2" s="1"/>
  <c r="AD18" i="2" s="1"/>
  <c r="AE18" i="2" s="1"/>
  <c r="AG18" i="2" s="1"/>
  <c r="AH18" i="2" s="1"/>
  <c r="AA20" i="2"/>
  <c r="AB20" i="2" s="1"/>
  <c r="AD20" i="2" s="1"/>
  <c r="AE20" i="2" s="1"/>
  <c r="AG20" i="2" s="1"/>
  <c r="AH20" i="2" s="1"/>
  <c r="AA22" i="2"/>
  <c r="AB22" i="2" s="1"/>
  <c r="AD22" i="2" s="1"/>
  <c r="AE22" i="2" s="1"/>
  <c r="AG22" i="2" s="1"/>
  <c r="AH22" i="2" s="1"/>
  <c r="AA24" i="2"/>
  <c r="AB24" i="2" s="1"/>
  <c r="AD24" i="2" s="1"/>
  <c r="AE24" i="2" s="1"/>
  <c r="AG24" i="2" s="1"/>
  <c r="AH24" i="2" s="1"/>
  <c r="AA26" i="2"/>
  <c r="AA3" i="2"/>
  <c r="AB3" i="2" s="1"/>
  <c r="AD3" i="2" s="1"/>
  <c r="AE3" i="2" s="1"/>
  <c r="AG3" i="2" s="1"/>
  <c r="AH3" i="2" s="1"/>
  <c r="AB14" i="2"/>
  <c r="AD14" i="2" s="1"/>
  <c r="AE14" i="2" s="1"/>
  <c r="AG14" i="2" s="1"/>
  <c r="AH14" i="2" s="1"/>
  <c r="AA11" i="2"/>
  <c r="AB11" i="2" s="1"/>
  <c r="AD11" i="2" s="1"/>
  <c r="AE11" i="2" s="1"/>
  <c r="AG11" i="2" s="1"/>
  <c r="AH11" i="2" s="1"/>
  <c r="AA15" i="2"/>
  <c r="AB15" i="2" s="1"/>
  <c r="AD15" i="2" s="1"/>
  <c r="AE15" i="2" s="1"/>
  <c r="AG15" i="2" s="1"/>
  <c r="AH15" i="2" s="1"/>
  <c r="AA19" i="2"/>
  <c r="AB19" i="2" s="1"/>
  <c r="AD19" i="2" s="1"/>
  <c r="AE19" i="2" s="1"/>
  <c r="AG19" i="2" s="1"/>
  <c r="AH19" i="2" s="1"/>
  <c r="AB7" i="2"/>
  <c r="AD7" i="2" s="1"/>
  <c r="AE7" i="2" s="1"/>
  <c r="AG7" i="2" s="1"/>
  <c r="AH7" i="2" s="1"/>
  <c r="AB5" i="2"/>
  <c r="AD5" i="2" s="1"/>
  <c r="AE5" i="2" s="1"/>
  <c r="AG5" i="2" s="1"/>
  <c r="AH5" i="2" s="1"/>
  <c r="AB10" i="2"/>
  <c r="AD10" i="2" s="1"/>
  <c r="AE10" i="2" s="1"/>
  <c r="AG10" i="2" s="1"/>
  <c r="AH10" i="2" s="1"/>
  <c r="AB21" i="2"/>
  <c r="AD21" i="2" s="1"/>
  <c r="AE21" i="2" s="1"/>
  <c r="AG21" i="2" s="1"/>
  <c r="AH21" i="2" s="1"/>
  <c r="AB26" i="2"/>
  <c r="AD26" i="2" s="1"/>
  <c r="AE26" i="2" s="1"/>
  <c r="AG26" i="2" s="1"/>
  <c r="AH26" i="2" s="1"/>
  <c r="AB27" i="2"/>
  <c r="AD27" i="2" s="1"/>
  <c r="AE27" i="2" s="1"/>
  <c r="AG27" i="2" s="1"/>
  <c r="AH27" i="2" s="1"/>
  <c r="AB17" i="2"/>
  <c r="AD17" i="2" s="1"/>
  <c r="AE17" i="2" s="1"/>
  <c r="AG17" i="2" s="1"/>
  <c r="AH17" i="2" s="1"/>
  <c r="AB4" i="2"/>
  <c r="AD4" i="2" s="1"/>
  <c r="AE4" i="2" s="1"/>
  <c r="AG4" i="2" s="1"/>
  <c r="AH4" i="2" s="1"/>
  <c r="AB12" i="2"/>
  <c r="AD12" i="2" s="1"/>
  <c r="AE12" i="2" s="1"/>
  <c r="AG12" i="2" s="1"/>
  <c r="AH12" i="2" s="1"/>
  <c r="AE2" i="9" l="1"/>
  <c r="AG2" i="9" s="1"/>
  <c r="AG2" i="8"/>
  <c r="AE2" i="6"/>
  <c r="AG2" i="6" s="1"/>
  <c r="AE2" i="3"/>
  <c r="AG2" i="3" s="1"/>
  <c r="AE2" i="2"/>
  <c r="AG2" i="2" s="1"/>
  <c r="AH2" i="9" l="1"/>
  <c r="AH2" i="8"/>
  <c r="AH2" i="6"/>
  <c r="AH2" i="3"/>
  <c r="AH2" i="2"/>
  <c r="AE2" i="1"/>
  <c r="AG2" i="1" s="1"/>
  <c r="AH2" i="1" l="1"/>
</calcChain>
</file>

<file path=xl/sharedStrings.xml><?xml version="1.0" encoding="utf-8"?>
<sst xmlns="http://schemas.openxmlformats.org/spreadsheetml/2006/main" count="396" uniqueCount="61">
  <si>
    <t>LP</t>
  </si>
  <si>
    <t>NAZWA GMINY</t>
  </si>
  <si>
    <t>Zrzuty bytowe</t>
  </si>
  <si>
    <t>Zrzuty komunalne</t>
  </si>
  <si>
    <t>Zrzuty przemysłowe</t>
  </si>
  <si>
    <t>Zrzuty opadowe</t>
  </si>
  <si>
    <t>Zrzuty (bez opadowych) - suma</t>
  </si>
  <si>
    <t>Klasa</t>
  </si>
  <si>
    <t>WSKAŹNIK DO OCENY WRAŻLIWOŚCI 1</t>
  </si>
  <si>
    <t xml:space="preserve">liczba ludności </t>
  </si>
  <si>
    <t>liczba osób korzystająca z oczyszczalni</t>
  </si>
  <si>
    <t>Udział korzystających z OŚ [%]</t>
  </si>
  <si>
    <t>WSKAŹNIK DO OCENY WRAŻLIWOŚCI 2</t>
  </si>
  <si>
    <t>Powierzchnia zabudowy [ha]</t>
  </si>
  <si>
    <t>Długość sieci kan. [km]</t>
  </si>
  <si>
    <t>Gęstość sieci do pow. obsz. zabud. [km/km2]</t>
  </si>
  <si>
    <t>WSKAŹNIK DO OCENY WRAŻLIWOŚCI 3</t>
  </si>
  <si>
    <t>Przyłącza kan. [szt.]</t>
  </si>
  <si>
    <t>WSKAŹNIK DO OCENY WRAŻLIWOŚCI 4</t>
  </si>
  <si>
    <t>średnia liczba awarii w latach 2019-2021</t>
  </si>
  <si>
    <t>liczba aw./km sieci [aw./km/rok]</t>
  </si>
  <si>
    <t>WSKAŹNIK DO OCENY WRAŻLIWOŚCI 5</t>
  </si>
  <si>
    <t>WRAŻLIWOŚĆ</t>
  </si>
  <si>
    <t>OCENA WRAŻLIWOŚCI</t>
  </si>
  <si>
    <t>OCENA EKSPOZYCJI NA ZAGROŻENIE</t>
  </si>
  <si>
    <t>WPŁYW ZAGROŻENIA</t>
  </si>
  <si>
    <t>OCENA WPŁYWU ZAGROŻENIA</t>
  </si>
  <si>
    <t>OCENA POTENCJAŁU ADAPTACYJNEGO SEKTORA</t>
  </si>
  <si>
    <t>PODATNOŚĆ NA ZAGROŻENIE</t>
  </si>
  <si>
    <t>OCENA PODATNOŚCI NA ZAGROŻENIE</t>
  </si>
  <si>
    <t>OCENA KONSEKWNCJI WYSTĄPIENIA ZAGROŻENIA</t>
  </si>
  <si>
    <t>OCENA PRAWDOPODOBIEŃSTWA WYSTĄPIENIA ZAGROŻENIA</t>
  </si>
  <si>
    <t>RYZYKO WPŁYWU ZAGROŻENIA</t>
  </si>
  <si>
    <t>OCENA RYZYKA WPŁYWU ZAGROŻENIA</t>
  </si>
  <si>
    <t>Lwówek Śląski</t>
  </si>
  <si>
    <t>Wojcieszów</t>
  </si>
  <si>
    <t>Złotoryja - gmina miejska</t>
  </si>
  <si>
    <t>Świeradów-Zdrój</t>
  </si>
  <si>
    <t>Podgórzyn</t>
  </si>
  <si>
    <t>brak</t>
  </si>
  <si>
    <t>Bolków</t>
  </si>
  <si>
    <t>Szklarska Poręba</t>
  </si>
  <si>
    <t>Karpacz</t>
  </si>
  <si>
    <t>Lubomierz</t>
  </si>
  <si>
    <t>Pielgrzymka</t>
  </si>
  <si>
    <t>Świerzawa</t>
  </si>
  <si>
    <t>Złotoryja - gmina wiejska</t>
  </si>
  <si>
    <t>Piechowice</t>
  </si>
  <si>
    <t>Jeżów Sudecki</t>
  </si>
  <si>
    <t>Olszyna</t>
  </si>
  <si>
    <t>Mirsk</t>
  </si>
  <si>
    <t>Leśna</t>
  </si>
  <si>
    <t>Gryfów Śląski</t>
  </si>
  <si>
    <t>Zagrodno</t>
  </si>
  <si>
    <t>Janowice Wielkie</t>
  </si>
  <si>
    <t>Stara Kamienica</t>
  </si>
  <si>
    <t>Jelenia Góra</t>
  </si>
  <si>
    <t>Mysłakowice</t>
  </si>
  <si>
    <t>Wleń</t>
  </si>
  <si>
    <t>Kowary</t>
  </si>
  <si>
    <t>Marciszów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</si>
</sst>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0196-061E-4C7E-870E-9C154E49A485}">
  <dimension ref="A1:AN27"/>
  <sheetViews>
    <sheetView tabSelected="1" zoomScale="80" zoomScaleNormal="80" workbookViewId="0">
      <selection activeCell="B13" sqref="B13"/>
    </sheetView>
  </sheetViews>
  <sheetFormatPr defaultRowHeight="14.5" x14ac:dyDescent="0.35"/>
  <cols>
    <col min="2" max="2" width="27.81640625" customWidth="1"/>
    <col min="3" max="3" width="12.7265625" customWidth="1"/>
    <col min="4" max="4" width="13.26953125" customWidth="1"/>
    <col min="5" max="5" width="17.7265625" customWidth="1"/>
    <col min="6" max="6" width="10.7265625" customWidth="1"/>
    <col min="7" max="7" width="15.26953125" customWidth="1"/>
    <col min="9" max="9" width="20.54296875" customWidth="1"/>
    <col min="10" max="10" width="12" customWidth="1"/>
    <col min="11" max="11" width="17.1796875" customWidth="1"/>
    <col min="12" max="12" width="12.54296875" customWidth="1"/>
    <col min="14" max="14" width="18.7265625" customWidth="1"/>
    <col min="17" max="18" width="11" customWidth="1"/>
    <col min="19" max="19" width="13" customWidth="1"/>
    <col min="20" max="20" width="12" customWidth="1"/>
    <col min="26" max="26" width="12.7265625" customWidth="1"/>
    <col min="31" max="31" width="11" customWidth="1"/>
    <col min="32" max="32" width="16.26953125" customWidth="1"/>
    <col min="33" max="33" width="16.453125" customWidth="1"/>
    <col min="34" max="34" width="15.81640625" customWidth="1"/>
    <col min="35" max="35" width="16.54296875" customWidth="1"/>
    <col min="36" max="36" width="16.26953125" customWidth="1"/>
    <col min="37" max="37" width="15.26953125" customWidth="1"/>
    <col min="38" max="38" width="17.7265625" customWidth="1"/>
  </cols>
  <sheetData>
    <row r="1" spans="1:40" ht="84" x14ac:dyDescent="0.35">
      <c r="A1" s="11" t="s">
        <v>0</v>
      </c>
      <c r="B1" s="12" t="s">
        <v>1</v>
      </c>
      <c r="C1" s="19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1" t="s">
        <v>8</v>
      </c>
      <c r="J1" s="19" t="s">
        <v>9</v>
      </c>
      <c r="K1" s="20" t="s">
        <v>10</v>
      </c>
      <c r="L1" s="20" t="s">
        <v>11</v>
      </c>
      <c r="M1" s="20" t="s">
        <v>7</v>
      </c>
      <c r="N1" s="21" t="s">
        <v>12</v>
      </c>
      <c r="O1" s="19" t="s">
        <v>13</v>
      </c>
      <c r="P1" s="20" t="s">
        <v>14</v>
      </c>
      <c r="Q1" s="20" t="s">
        <v>15</v>
      </c>
      <c r="R1" s="20" t="s">
        <v>7</v>
      </c>
      <c r="S1" s="21" t="s">
        <v>16</v>
      </c>
      <c r="T1" s="19" t="s">
        <v>17</v>
      </c>
      <c r="U1" s="20" t="s">
        <v>7</v>
      </c>
      <c r="V1" s="21" t="s">
        <v>18</v>
      </c>
      <c r="W1" s="19" t="s">
        <v>19</v>
      </c>
      <c r="X1" s="20" t="s">
        <v>20</v>
      </c>
      <c r="Y1" s="20" t="s">
        <v>7</v>
      </c>
      <c r="Z1" s="21" t="s">
        <v>21</v>
      </c>
      <c r="AA1" s="18" t="s">
        <v>22</v>
      </c>
      <c r="AB1" s="35" t="s">
        <v>23</v>
      </c>
      <c r="AC1" s="35" t="s">
        <v>24</v>
      </c>
      <c r="AD1" s="36" t="s">
        <v>25</v>
      </c>
      <c r="AE1" s="38" t="s">
        <v>26</v>
      </c>
      <c r="AF1" s="38" t="s">
        <v>27</v>
      </c>
      <c r="AG1" s="41" t="s">
        <v>28</v>
      </c>
      <c r="AH1" s="38" t="s">
        <v>29</v>
      </c>
      <c r="AI1" s="10" t="s">
        <v>30</v>
      </c>
      <c r="AJ1" s="10" t="s">
        <v>31</v>
      </c>
      <c r="AK1" s="10" t="s">
        <v>32</v>
      </c>
      <c r="AL1" s="10" t="s">
        <v>33</v>
      </c>
    </row>
    <row r="2" spans="1:40" x14ac:dyDescent="0.35">
      <c r="A2" s="13">
        <v>1</v>
      </c>
      <c r="B2" s="14" t="s">
        <v>34</v>
      </c>
      <c r="C2" s="22">
        <v>1</v>
      </c>
      <c r="D2" s="6">
        <v>2</v>
      </c>
      <c r="E2" s="6">
        <v>0</v>
      </c>
      <c r="F2" s="6">
        <v>0</v>
      </c>
      <c r="G2" s="6">
        <f t="shared" ref="G2:G27" si="0">SUM(C2:E2)</f>
        <v>3</v>
      </c>
      <c r="H2" s="5">
        <v>3</v>
      </c>
      <c r="I2" s="23">
        <f t="shared" ref="I2:I27" si="1">H2</f>
        <v>3</v>
      </c>
      <c r="J2" s="22">
        <v>16931</v>
      </c>
      <c r="K2" s="6">
        <v>10927</v>
      </c>
      <c r="L2" s="7">
        <v>64.53842064851456</v>
      </c>
      <c r="M2" s="5">
        <v>3</v>
      </c>
      <c r="N2" s="23">
        <f t="shared" ref="N2:N27" si="2">M2</f>
        <v>3</v>
      </c>
      <c r="O2" s="29">
        <v>1983.64</v>
      </c>
      <c r="P2" s="6">
        <v>82</v>
      </c>
      <c r="Q2" s="7">
        <v>4.1338146034562717</v>
      </c>
      <c r="R2" s="6">
        <v>2</v>
      </c>
      <c r="S2" s="23">
        <f t="shared" ref="S2:S27" si="3">R2</f>
        <v>2</v>
      </c>
      <c r="T2" s="22">
        <v>1878</v>
      </c>
      <c r="U2" s="6">
        <v>4</v>
      </c>
      <c r="V2" s="23">
        <f t="shared" ref="V2:V27" si="4">U2</f>
        <v>4</v>
      </c>
      <c r="W2" s="32">
        <v>14</v>
      </c>
      <c r="X2" s="8">
        <v>0.17073170731707318</v>
      </c>
      <c r="Y2" s="6">
        <v>3</v>
      </c>
      <c r="Z2" s="23">
        <f t="shared" ref="Z2:Z27" si="5">Y2</f>
        <v>3</v>
      </c>
      <c r="AA2" s="31">
        <f t="shared" ref="AA2:AA27" si="6">(0.4*I2+0*N2+0.1*S2+0.1*V2+0.4*Z2)</f>
        <v>3.0000000000000004</v>
      </c>
      <c r="AB2" s="5">
        <f t="shared" ref="AB2:AB27" si="7">IF(AA2&lt;1.5,1,IF(AA2&lt;2.5,2,IF(AA2&lt;3.5,3,4)))</f>
        <v>3</v>
      </c>
      <c r="AC2" s="4">
        <v>4</v>
      </c>
      <c r="AD2" s="37">
        <f t="shared" ref="AD2:AD27" si="8">AB2*AC2</f>
        <v>12</v>
      </c>
      <c r="AE2" s="39">
        <f t="shared" ref="AE2:AE27" si="9">IF(AD2&lt;3,1,IF(AD2&lt;5,2,IF(AD2&lt;12,3,4)))</f>
        <v>4</v>
      </c>
      <c r="AF2" s="39">
        <v>2</v>
      </c>
      <c r="AG2" s="42">
        <f>AE2-AF2</f>
        <v>2</v>
      </c>
      <c r="AH2" s="46">
        <f>IF(AG2&lt;-1,1,IF(AG2&lt;1,2,IF(AG2=1,3,4)))</f>
        <v>4</v>
      </c>
      <c r="AI2" s="9">
        <v>3</v>
      </c>
      <c r="AJ2" s="89">
        <v>6</v>
      </c>
      <c r="AK2" s="9">
        <f>AI2*AJ2</f>
        <v>18</v>
      </c>
      <c r="AL2" s="90">
        <f>IF(AK2&lt;6,1,IF(AK2&lt;12,2,IF(AK2&lt;18,3,4)))</f>
        <v>4</v>
      </c>
    </row>
    <row r="3" spans="1:40" x14ac:dyDescent="0.35">
      <c r="A3" s="13">
        <v>2</v>
      </c>
      <c r="B3" s="14" t="s">
        <v>35</v>
      </c>
      <c r="C3" s="22">
        <v>1</v>
      </c>
      <c r="D3" s="6">
        <v>1</v>
      </c>
      <c r="E3" s="6">
        <v>1</v>
      </c>
      <c r="F3" s="6">
        <v>3</v>
      </c>
      <c r="G3" s="6">
        <f t="shared" si="0"/>
        <v>3</v>
      </c>
      <c r="H3" s="5">
        <v>3</v>
      </c>
      <c r="I3" s="23">
        <f t="shared" si="1"/>
        <v>3</v>
      </c>
      <c r="J3" s="22">
        <v>3582</v>
      </c>
      <c r="K3" s="6">
        <v>2842</v>
      </c>
      <c r="L3" s="7">
        <v>79.341150195421548</v>
      </c>
      <c r="M3" s="5">
        <v>3</v>
      </c>
      <c r="N3" s="23">
        <f t="shared" si="2"/>
        <v>3</v>
      </c>
      <c r="O3" s="29">
        <v>244.9</v>
      </c>
      <c r="P3" s="6">
        <v>22</v>
      </c>
      <c r="Q3" s="7">
        <v>8.9832584728460603</v>
      </c>
      <c r="R3" s="6">
        <v>3</v>
      </c>
      <c r="S3" s="23">
        <f t="shared" si="3"/>
        <v>3</v>
      </c>
      <c r="T3" s="22">
        <v>379</v>
      </c>
      <c r="U3" s="6">
        <v>2</v>
      </c>
      <c r="V3" s="23">
        <f t="shared" si="4"/>
        <v>2</v>
      </c>
      <c r="W3" s="32">
        <v>23</v>
      </c>
      <c r="X3" s="8">
        <v>1.0454545454545454</v>
      </c>
      <c r="Y3" s="6">
        <v>4</v>
      </c>
      <c r="Z3" s="23">
        <f t="shared" si="5"/>
        <v>4</v>
      </c>
      <c r="AA3" s="31">
        <f t="shared" si="6"/>
        <v>3.3000000000000003</v>
      </c>
      <c r="AB3" s="5">
        <f t="shared" si="7"/>
        <v>3</v>
      </c>
      <c r="AC3" s="4">
        <v>1</v>
      </c>
      <c r="AD3" s="37">
        <f t="shared" si="8"/>
        <v>3</v>
      </c>
      <c r="AE3" s="39">
        <f t="shared" si="9"/>
        <v>2</v>
      </c>
      <c r="AF3" s="39">
        <v>2</v>
      </c>
      <c r="AG3" s="42">
        <f>AE3-AF3</f>
        <v>0</v>
      </c>
      <c r="AH3" s="44">
        <f>IF(AG3&lt;-1,1,IF(AG3&lt;1,2,IF(AG3=1,3,4)))</f>
        <v>2</v>
      </c>
      <c r="AI3" s="9">
        <v>3</v>
      </c>
      <c r="AJ3" s="89">
        <v>6</v>
      </c>
      <c r="AK3" s="9">
        <f t="shared" ref="AK3:AK27" si="10">AI3*AJ3</f>
        <v>18</v>
      </c>
      <c r="AL3" s="90">
        <f t="shared" ref="AL3:AL27" si="11">IF(AK3&lt;6,1,IF(AK3&lt;12,2,IF(AK3&lt;18,3,4)))</f>
        <v>4</v>
      </c>
    </row>
    <row r="4" spans="1:40" x14ac:dyDescent="0.35">
      <c r="A4" s="13">
        <v>3</v>
      </c>
      <c r="B4" s="15" t="s">
        <v>36</v>
      </c>
      <c r="C4" s="22">
        <v>0</v>
      </c>
      <c r="D4" s="6">
        <v>0</v>
      </c>
      <c r="E4" s="6">
        <v>0</v>
      </c>
      <c r="F4" s="6">
        <v>10</v>
      </c>
      <c r="G4" s="6">
        <f t="shared" si="0"/>
        <v>0</v>
      </c>
      <c r="H4" s="5">
        <v>1</v>
      </c>
      <c r="I4" s="23">
        <f t="shared" si="1"/>
        <v>1</v>
      </c>
      <c r="J4" s="22">
        <v>15021</v>
      </c>
      <c r="K4" s="6">
        <v>14105</v>
      </c>
      <c r="L4" s="7">
        <v>93.90187071433327</v>
      </c>
      <c r="M4" s="5">
        <v>2</v>
      </c>
      <c r="N4" s="23">
        <f t="shared" si="2"/>
        <v>2</v>
      </c>
      <c r="O4" s="29">
        <v>500.85</v>
      </c>
      <c r="P4" s="6">
        <v>44.1</v>
      </c>
      <c r="Q4" s="7">
        <v>8.8050314465408803</v>
      </c>
      <c r="R4" s="6">
        <v>3</v>
      </c>
      <c r="S4" s="23">
        <f t="shared" si="3"/>
        <v>3</v>
      </c>
      <c r="T4" s="22">
        <v>1536</v>
      </c>
      <c r="U4" s="6">
        <v>4</v>
      </c>
      <c r="V4" s="23">
        <f t="shared" si="4"/>
        <v>4</v>
      </c>
      <c r="W4" s="32">
        <v>3.3333333333333335</v>
      </c>
      <c r="X4" s="8">
        <v>7.5585789871504161E-2</v>
      </c>
      <c r="Y4" s="6">
        <v>2</v>
      </c>
      <c r="Z4" s="23">
        <f t="shared" si="5"/>
        <v>2</v>
      </c>
      <c r="AA4" s="31">
        <f t="shared" si="6"/>
        <v>1.9000000000000001</v>
      </c>
      <c r="AB4" s="5">
        <f t="shared" si="7"/>
        <v>2</v>
      </c>
      <c r="AC4" s="4">
        <v>4</v>
      </c>
      <c r="AD4" s="37">
        <f t="shared" si="8"/>
        <v>8</v>
      </c>
      <c r="AE4" s="39">
        <f t="shared" si="9"/>
        <v>3</v>
      </c>
      <c r="AF4" s="39">
        <v>4</v>
      </c>
      <c r="AG4" s="42">
        <f>AE4-AF4</f>
        <v>-1</v>
      </c>
      <c r="AH4" s="44">
        <f>IF(AG4&lt;-1,1,IF(AG4&lt;1,2,IF(AG4=1,3,4)))</f>
        <v>2</v>
      </c>
      <c r="AI4" s="9">
        <v>3</v>
      </c>
      <c r="AJ4" s="89">
        <v>6</v>
      </c>
      <c r="AK4" s="9">
        <f t="shared" si="10"/>
        <v>18</v>
      </c>
      <c r="AL4" s="90">
        <f t="shared" si="11"/>
        <v>4</v>
      </c>
    </row>
    <row r="5" spans="1:40" x14ac:dyDescent="0.35">
      <c r="A5" s="13">
        <v>4</v>
      </c>
      <c r="B5" s="14" t="s">
        <v>37</v>
      </c>
      <c r="C5" s="22">
        <v>0</v>
      </c>
      <c r="D5" s="6">
        <v>1</v>
      </c>
      <c r="E5" s="6">
        <v>0</v>
      </c>
      <c r="F5" s="6">
        <v>5</v>
      </c>
      <c r="G5" s="6">
        <f t="shared" si="0"/>
        <v>1</v>
      </c>
      <c r="H5" s="5">
        <v>2</v>
      </c>
      <c r="I5" s="23">
        <f t="shared" si="1"/>
        <v>2</v>
      </c>
      <c r="J5" s="22">
        <v>3945</v>
      </c>
      <c r="K5" s="6">
        <v>2800</v>
      </c>
      <c r="L5" s="7">
        <v>70.975918884664125</v>
      </c>
      <c r="M5" s="5">
        <v>3</v>
      </c>
      <c r="N5" s="23">
        <f t="shared" si="2"/>
        <v>3</v>
      </c>
      <c r="O5" s="29">
        <v>711.89</v>
      </c>
      <c r="P5" s="6">
        <v>45.9</v>
      </c>
      <c r="Q5" s="7">
        <v>6.4476253353748474</v>
      </c>
      <c r="R5" s="6">
        <v>3</v>
      </c>
      <c r="S5" s="23">
        <f t="shared" si="3"/>
        <v>3</v>
      </c>
      <c r="T5" s="22">
        <v>579</v>
      </c>
      <c r="U5" s="6">
        <v>3</v>
      </c>
      <c r="V5" s="23">
        <f t="shared" si="4"/>
        <v>3</v>
      </c>
      <c r="W5" s="32">
        <v>1.6666666666666667</v>
      </c>
      <c r="X5" s="8">
        <v>3.6310820624546117E-2</v>
      </c>
      <c r="Y5" s="6">
        <v>2</v>
      </c>
      <c r="Z5" s="23">
        <f t="shared" si="5"/>
        <v>2</v>
      </c>
      <c r="AA5" s="31">
        <f t="shared" si="6"/>
        <v>2.2000000000000002</v>
      </c>
      <c r="AB5" s="5">
        <f t="shared" si="7"/>
        <v>2</v>
      </c>
      <c r="AC5" s="4">
        <v>1</v>
      </c>
      <c r="AD5" s="37">
        <f t="shared" si="8"/>
        <v>2</v>
      </c>
      <c r="AE5" s="39">
        <f t="shared" si="9"/>
        <v>1</v>
      </c>
      <c r="AF5" s="39">
        <v>3</v>
      </c>
      <c r="AG5" s="42">
        <f>AE5-AF5</f>
        <v>-2</v>
      </c>
      <c r="AH5" s="43">
        <f>IF(AG5&lt;-1,1,IF(AG5&lt;1,2,IF(AG5=1,3,4)))</f>
        <v>1</v>
      </c>
      <c r="AI5" s="9">
        <v>3</v>
      </c>
      <c r="AJ5" s="89">
        <v>6</v>
      </c>
      <c r="AK5" s="9">
        <f t="shared" si="10"/>
        <v>18</v>
      </c>
      <c r="AL5" s="90">
        <f t="shared" si="11"/>
        <v>4</v>
      </c>
    </row>
    <row r="6" spans="1:40" x14ac:dyDescent="0.35">
      <c r="A6" s="13">
        <v>5</v>
      </c>
      <c r="B6" s="14" t="s">
        <v>38</v>
      </c>
      <c r="C6" s="22">
        <v>8</v>
      </c>
      <c r="D6" s="6">
        <v>3</v>
      </c>
      <c r="E6" s="6">
        <v>0</v>
      </c>
      <c r="F6" s="6">
        <v>5</v>
      </c>
      <c r="G6" s="6">
        <f t="shared" si="0"/>
        <v>11</v>
      </c>
      <c r="H6" s="5">
        <v>4</v>
      </c>
      <c r="I6" s="23">
        <f t="shared" si="1"/>
        <v>4</v>
      </c>
      <c r="J6" s="22">
        <v>8209</v>
      </c>
      <c r="K6" s="6">
        <v>7948</v>
      </c>
      <c r="L6" s="7">
        <v>96.820562796930204</v>
      </c>
      <c r="M6" s="5">
        <v>1</v>
      </c>
      <c r="N6" s="23">
        <f t="shared" si="2"/>
        <v>1</v>
      </c>
      <c r="O6" s="29">
        <v>1234.46</v>
      </c>
      <c r="P6" s="6">
        <v>108.6</v>
      </c>
      <c r="Q6" s="7">
        <v>8.797368890040989</v>
      </c>
      <c r="R6" s="6">
        <v>3</v>
      </c>
      <c r="S6" s="23">
        <f t="shared" si="3"/>
        <v>3</v>
      </c>
      <c r="T6" s="22">
        <v>1682</v>
      </c>
      <c r="U6" s="6">
        <v>4</v>
      </c>
      <c r="V6" s="23">
        <f t="shared" si="4"/>
        <v>4</v>
      </c>
      <c r="W6" s="32">
        <v>36.666666666666664</v>
      </c>
      <c r="X6" s="8">
        <v>0.33763044812768567</v>
      </c>
      <c r="Y6" s="6">
        <v>3</v>
      </c>
      <c r="Z6" s="23">
        <f t="shared" si="5"/>
        <v>3</v>
      </c>
      <c r="AA6" s="31">
        <f t="shared" si="6"/>
        <v>3.5000000000000004</v>
      </c>
      <c r="AB6" s="5">
        <f t="shared" si="7"/>
        <v>4</v>
      </c>
      <c r="AC6" s="4">
        <v>2</v>
      </c>
      <c r="AD6" s="37">
        <f t="shared" si="8"/>
        <v>8</v>
      </c>
      <c r="AE6" s="39">
        <f t="shared" si="9"/>
        <v>3</v>
      </c>
      <c r="AF6" s="39" t="s">
        <v>39</v>
      </c>
      <c r="AG6" s="42" t="s">
        <v>39</v>
      </c>
      <c r="AH6" s="45">
        <f>AE6</f>
        <v>3</v>
      </c>
      <c r="AI6" s="9">
        <v>3</v>
      </c>
      <c r="AJ6" s="89">
        <v>6</v>
      </c>
      <c r="AK6" s="9">
        <f t="shared" si="10"/>
        <v>18</v>
      </c>
      <c r="AL6" s="90">
        <f t="shared" si="11"/>
        <v>4</v>
      </c>
    </row>
    <row r="7" spans="1:40" x14ac:dyDescent="0.35">
      <c r="A7" s="13">
        <v>6</v>
      </c>
      <c r="B7" s="14" t="s">
        <v>40</v>
      </c>
      <c r="C7" s="22">
        <v>3</v>
      </c>
      <c r="D7" s="6">
        <v>1</v>
      </c>
      <c r="E7" s="6">
        <v>0</v>
      </c>
      <c r="F7" s="6">
        <v>71</v>
      </c>
      <c r="G7" s="6">
        <f t="shared" si="0"/>
        <v>4</v>
      </c>
      <c r="H7" s="5">
        <v>3</v>
      </c>
      <c r="I7" s="23">
        <f t="shared" si="1"/>
        <v>3</v>
      </c>
      <c r="J7" s="22">
        <v>10114</v>
      </c>
      <c r="K7" s="6">
        <v>6485</v>
      </c>
      <c r="L7" s="7">
        <v>64.119042910816688</v>
      </c>
      <c r="M7" s="5">
        <v>3</v>
      </c>
      <c r="N7" s="23">
        <f t="shared" si="2"/>
        <v>3</v>
      </c>
      <c r="O7" s="29">
        <v>993.08</v>
      </c>
      <c r="P7" s="6">
        <v>45.3</v>
      </c>
      <c r="Q7" s="7">
        <v>4.561566036975873</v>
      </c>
      <c r="R7" s="6">
        <v>2</v>
      </c>
      <c r="S7" s="23">
        <f t="shared" si="3"/>
        <v>2</v>
      </c>
      <c r="T7" s="22">
        <v>760</v>
      </c>
      <c r="U7" s="6">
        <v>3</v>
      </c>
      <c r="V7" s="23">
        <f t="shared" si="4"/>
        <v>3</v>
      </c>
      <c r="W7" s="32">
        <v>9</v>
      </c>
      <c r="X7" s="8">
        <v>0.19867549668874174</v>
      </c>
      <c r="Y7" s="6">
        <v>3</v>
      </c>
      <c r="Z7" s="23">
        <f t="shared" si="5"/>
        <v>3</v>
      </c>
      <c r="AA7" s="31">
        <f t="shared" si="6"/>
        <v>2.9000000000000004</v>
      </c>
      <c r="AB7" s="5">
        <f t="shared" si="7"/>
        <v>3</v>
      </c>
      <c r="AC7" s="4">
        <v>1</v>
      </c>
      <c r="AD7" s="37">
        <f t="shared" si="8"/>
        <v>3</v>
      </c>
      <c r="AE7" s="39">
        <f t="shared" si="9"/>
        <v>2</v>
      </c>
      <c r="AF7" s="39">
        <v>1</v>
      </c>
      <c r="AG7" s="42">
        <f t="shared" ref="AG7:AG27" si="12">AE7-AF7</f>
        <v>1</v>
      </c>
      <c r="AH7" s="45">
        <f t="shared" ref="AH7:AH27" si="13">IF(AG7&lt;-1,1,IF(AG7&lt;1,2,IF(AG7=1,3,4)))</f>
        <v>3</v>
      </c>
      <c r="AI7" s="9">
        <v>3</v>
      </c>
      <c r="AJ7" s="89">
        <v>6</v>
      </c>
      <c r="AK7" s="9">
        <f t="shared" si="10"/>
        <v>18</v>
      </c>
      <c r="AL7" s="90">
        <f t="shared" si="11"/>
        <v>4</v>
      </c>
    </row>
    <row r="8" spans="1:40" x14ac:dyDescent="0.35">
      <c r="A8" s="13">
        <v>7</v>
      </c>
      <c r="B8" s="14" t="s">
        <v>41</v>
      </c>
      <c r="C8" s="22">
        <v>5</v>
      </c>
      <c r="D8" s="6">
        <v>1</v>
      </c>
      <c r="E8" s="6">
        <v>0</v>
      </c>
      <c r="F8" s="6">
        <v>18</v>
      </c>
      <c r="G8" s="6">
        <f t="shared" si="0"/>
        <v>6</v>
      </c>
      <c r="H8" s="5">
        <v>4</v>
      </c>
      <c r="I8" s="23">
        <f t="shared" si="1"/>
        <v>4</v>
      </c>
      <c r="J8" s="22">
        <v>6557</v>
      </c>
      <c r="K8" s="6">
        <v>6250</v>
      </c>
      <c r="L8" s="7">
        <v>95.317980783895081</v>
      </c>
      <c r="M8" s="5">
        <v>1</v>
      </c>
      <c r="N8" s="23">
        <f t="shared" si="2"/>
        <v>1</v>
      </c>
      <c r="O8" s="29">
        <v>831.6</v>
      </c>
      <c r="P8" s="6">
        <v>70.599999999999994</v>
      </c>
      <c r="Q8" s="7">
        <v>8.4896584896584883</v>
      </c>
      <c r="R8" s="6">
        <v>3</v>
      </c>
      <c r="S8" s="23">
        <f t="shared" si="3"/>
        <v>3</v>
      </c>
      <c r="T8" s="22">
        <v>866</v>
      </c>
      <c r="U8" s="6">
        <v>3</v>
      </c>
      <c r="V8" s="23">
        <f t="shared" si="4"/>
        <v>3</v>
      </c>
      <c r="W8" s="32">
        <v>9</v>
      </c>
      <c r="X8" s="8">
        <v>0.12747875354107649</v>
      </c>
      <c r="Y8" s="6">
        <v>3</v>
      </c>
      <c r="Z8" s="23">
        <f t="shared" si="5"/>
        <v>3</v>
      </c>
      <c r="AA8" s="31">
        <f t="shared" si="6"/>
        <v>3.4000000000000004</v>
      </c>
      <c r="AB8" s="5">
        <f t="shared" si="7"/>
        <v>3</v>
      </c>
      <c r="AC8" s="4">
        <v>1</v>
      </c>
      <c r="AD8" s="37">
        <f t="shared" si="8"/>
        <v>3</v>
      </c>
      <c r="AE8" s="39">
        <f t="shared" si="9"/>
        <v>2</v>
      </c>
      <c r="AF8" s="39">
        <v>2</v>
      </c>
      <c r="AG8" s="42">
        <f t="shared" si="12"/>
        <v>0</v>
      </c>
      <c r="AH8" s="44">
        <f t="shared" si="13"/>
        <v>2</v>
      </c>
      <c r="AI8" s="9">
        <v>3</v>
      </c>
      <c r="AJ8" s="89">
        <v>6</v>
      </c>
      <c r="AK8" s="9">
        <f t="shared" si="10"/>
        <v>18</v>
      </c>
      <c r="AL8" s="90">
        <f t="shared" si="11"/>
        <v>4</v>
      </c>
    </row>
    <row r="9" spans="1:40" x14ac:dyDescent="0.35">
      <c r="A9" s="13">
        <v>8</v>
      </c>
      <c r="B9" s="14" t="s">
        <v>42</v>
      </c>
      <c r="C9" s="22">
        <v>9</v>
      </c>
      <c r="D9" s="6">
        <v>1</v>
      </c>
      <c r="E9" s="6">
        <v>1</v>
      </c>
      <c r="F9" s="6">
        <v>7</v>
      </c>
      <c r="G9" s="6">
        <f t="shared" si="0"/>
        <v>11</v>
      </c>
      <c r="H9" s="5">
        <v>4</v>
      </c>
      <c r="I9" s="23">
        <f t="shared" si="1"/>
        <v>4</v>
      </c>
      <c r="J9" s="22">
        <v>4367</v>
      </c>
      <c r="K9" s="6">
        <v>4358</v>
      </c>
      <c r="L9" s="7">
        <v>99.793908861918936</v>
      </c>
      <c r="M9" s="5">
        <v>1</v>
      </c>
      <c r="N9" s="23">
        <f t="shared" si="2"/>
        <v>1</v>
      </c>
      <c r="O9" s="29">
        <v>485.02</v>
      </c>
      <c r="P9" s="6">
        <v>66.099999999999994</v>
      </c>
      <c r="Q9" s="7">
        <v>13.628303987464433</v>
      </c>
      <c r="R9" s="6">
        <v>4</v>
      </c>
      <c r="S9" s="23">
        <f t="shared" si="3"/>
        <v>4</v>
      </c>
      <c r="T9" s="22">
        <v>1056</v>
      </c>
      <c r="U9" s="6">
        <v>4</v>
      </c>
      <c r="V9" s="23">
        <f t="shared" si="4"/>
        <v>4</v>
      </c>
      <c r="W9" s="32">
        <v>2</v>
      </c>
      <c r="X9" s="8">
        <v>3.0257186081694407E-2</v>
      </c>
      <c r="Y9" s="6">
        <v>2</v>
      </c>
      <c r="Z9" s="23">
        <f t="shared" si="5"/>
        <v>2</v>
      </c>
      <c r="AA9" s="31">
        <f t="shared" si="6"/>
        <v>3.2</v>
      </c>
      <c r="AB9" s="5">
        <f t="shared" si="7"/>
        <v>3</v>
      </c>
      <c r="AC9" s="4">
        <v>1</v>
      </c>
      <c r="AD9" s="37">
        <f t="shared" si="8"/>
        <v>3</v>
      </c>
      <c r="AE9" s="39">
        <f t="shared" si="9"/>
        <v>2</v>
      </c>
      <c r="AF9" s="39">
        <v>3</v>
      </c>
      <c r="AG9" s="42">
        <f t="shared" si="12"/>
        <v>-1</v>
      </c>
      <c r="AH9" s="44">
        <f t="shared" si="13"/>
        <v>2</v>
      </c>
      <c r="AI9" s="9">
        <v>3</v>
      </c>
      <c r="AJ9" s="89">
        <v>6</v>
      </c>
      <c r="AK9" s="9">
        <f t="shared" si="10"/>
        <v>18</v>
      </c>
      <c r="AL9" s="90">
        <f t="shared" si="11"/>
        <v>4</v>
      </c>
    </row>
    <row r="10" spans="1:40" x14ac:dyDescent="0.35">
      <c r="A10" s="13">
        <v>9</v>
      </c>
      <c r="B10" s="14" t="s">
        <v>43</v>
      </c>
      <c r="C10" s="22">
        <v>0</v>
      </c>
      <c r="D10" s="6">
        <v>3</v>
      </c>
      <c r="E10" s="6">
        <v>0</v>
      </c>
      <c r="F10" s="6">
        <v>0</v>
      </c>
      <c r="G10" s="6">
        <f t="shared" si="0"/>
        <v>3</v>
      </c>
      <c r="H10" s="5">
        <v>3</v>
      </c>
      <c r="I10" s="23">
        <f t="shared" si="1"/>
        <v>3</v>
      </c>
      <c r="J10" s="22">
        <v>6072</v>
      </c>
      <c r="K10" s="6">
        <v>1893</v>
      </c>
      <c r="L10" s="7">
        <v>31.175889328063242</v>
      </c>
      <c r="M10" s="5">
        <v>4</v>
      </c>
      <c r="N10" s="23">
        <f t="shared" si="2"/>
        <v>4</v>
      </c>
      <c r="O10" s="29">
        <v>1148</v>
      </c>
      <c r="P10" s="6">
        <v>13.1</v>
      </c>
      <c r="Q10" s="7">
        <v>1.1411149825783973</v>
      </c>
      <c r="R10" s="6">
        <v>2</v>
      </c>
      <c r="S10" s="23">
        <f t="shared" si="3"/>
        <v>2</v>
      </c>
      <c r="T10" s="22">
        <v>203</v>
      </c>
      <c r="U10" s="6">
        <v>1</v>
      </c>
      <c r="V10" s="23">
        <f t="shared" si="4"/>
        <v>1</v>
      </c>
      <c r="W10" s="32">
        <v>10</v>
      </c>
      <c r="X10" s="8">
        <v>0.76335877862595425</v>
      </c>
      <c r="Y10" s="6">
        <v>3</v>
      </c>
      <c r="Z10" s="23">
        <f t="shared" si="5"/>
        <v>3</v>
      </c>
      <c r="AA10" s="31">
        <f t="shared" si="6"/>
        <v>2.7</v>
      </c>
      <c r="AB10" s="5">
        <f t="shared" si="7"/>
        <v>3</v>
      </c>
      <c r="AC10" s="4">
        <v>1</v>
      </c>
      <c r="AD10" s="37">
        <f t="shared" si="8"/>
        <v>3</v>
      </c>
      <c r="AE10" s="39">
        <f t="shared" si="9"/>
        <v>2</v>
      </c>
      <c r="AF10" s="39">
        <v>3</v>
      </c>
      <c r="AG10" s="42">
        <f t="shared" si="12"/>
        <v>-1</v>
      </c>
      <c r="AH10" s="44">
        <f t="shared" si="13"/>
        <v>2</v>
      </c>
      <c r="AI10" s="9">
        <v>3</v>
      </c>
      <c r="AJ10" s="89">
        <v>6</v>
      </c>
      <c r="AK10" s="9">
        <f t="shared" si="10"/>
        <v>18</v>
      </c>
      <c r="AL10" s="90">
        <f t="shared" si="11"/>
        <v>4</v>
      </c>
    </row>
    <row r="11" spans="1:40" x14ac:dyDescent="0.35">
      <c r="A11" s="13">
        <v>10</v>
      </c>
      <c r="B11" s="14" t="s">
        <v>44</v>
      </c>
      <c r="C11" s="22">
        <v>0</v>
      </c>
      <c r="D11" s="6">
        <v>0</v>
      </c>
      <c r="E11" s="6">
        <v>2</v>
      </c>
      <c r="F11" s="6">
        <v>1</v>
      </c>
      <c r="G11" s="6">
        <f t="shared" si="0"/>
        <v>2</v>
      </c>
      <c r="H11" s="5">
        <v>3</v>
      </c>
      <c r="I11" s="23">
        <f t="shared" si="1"/>
        <v>3</v>
      </c>
      <c r="J11" s="22">
        <v>4452</v>
      </c>
      <c r="K11" s="6">
        <v>820</v>
      </c>
      <c r="L11" s="7">
        <v>18.418688230008986</v>
      </c>
      <c r="M11" s="5">
        <v>4</v>
      </c>
      <c r="N11" s="23">
        <f t="shared" si="2"/>
        <v>4</v>
      </c>
      <c r="O11" s="29">
        <v>842.89</v>
      </c>
      <c r="P11" s="6">
        <v>6.6</v>
      </c>
      <c r="Q11" s="7">
        <v>0.78302032293656354</v>
      </c>
      <c r="R11" s="6">
        <v>1</v>
      </c>
      <c r="S11" s="23">
        <f t="shared" si="3"/>
        <v>1</v>
      </c>
      <c r="T11" s="22">
        <v>141</v>
      </c>
      <c r="U11" s="6">
        <v>1</v>
      </c>
      <c r="V11" s="23">
        <f t="shared" si="4"/>
        <v>1</v>
      </c>
      <c r="W11" s="32">
        <v>0</v>
      </c>
      <c r="X11" s="8">
        <v>0</v>
      </c>
      <c r="Y11" s="6">
        <v>1</v>
      </c>
      <c r="Z11" s="23">
        <f t="shared" si="5"/>
        <v>1</v>
      </c>
      <c r="AA11" s="31">
        <f t="shared" si="6"/>
        <v>1.8000000000000003</v>
      </c>
      <c r="AB11" s="5">
        <f t="shared" si="7"/>
        <v>2</v>
      </c>
      <c r="AC11" s="4">
        <v>1</v>
      </c>
      <c r="AD11" s="37">
        <f t="shared" si="8"/>
        <v>2</v>
      </c>
      <c r="AE11" s="39">
        <f t="shared" si="9"/>
        <v>1</v>
      </c>
      <c r="AF11" s="39">
        <v>3</v>
      </c>
      <c r="AG11" s="42">
        <f t="shared" si="12"/>
        <v>-2</v>
      </c>
      <c r="AH11" s="43">
        <f t="shared" si="13"/>
        <v>1</v>
      </c>
      <c r="AI11" s="9">
        <v>3</v>
      </c>
      <c r="AJ11" s="89">
        <v>6</v>
      </c>
      <c r="AK11" s="9">
        <f t="shared" si="10"/>
        <v>18</v>
      </c>
      <c r="AL11" s="90">
        <f t="shared" si="11"/>
        <v>4</v>
      </c>
    </row>
    <row r="12" spans="1:40" x14ac:dyDescent="0.35">
      <c r="A12" s="13">
        <v>11</v>
      </c>
      <c r="B12" s="14" t="s">
        <v>45</v>
      </c>
      <c r="C12" s="22">
        <v>0</v>
      </c>
      <c r="D12" s="6">
        <v>3</v>
      </c>
      <c r="E12" s="6">
        <v>2</v>
      </c>
      <c r="F12" s="6">
        <v>4</v>
      </c>
      <c r="G12" s="6">
        <f t="shared" si="0"/>
        <v>5</v>
      </c>
      <c r="H12" s="5">
        <v>3</v>
      </c>
      <c r="I12" s="23">
        <f t="shared" si="1"/>
        <v>3</v>
      </c>
      <c r="J12" s="22">
        <v>7381</v>
      </c>
      <c r="K12" s="6">
        <v>2767</v>
      </c>
      <c r="L12" s="7">
        <v>37.488145237772656</v>
      </c>
      <c r="M12" s="5">
        <v>4</v>
      </c>
      <c r="N12" s="23">
        <f t="shared" si="2"/>
        <v>4</v>
      </c>
      <c r="O12" s="29">
        <v>1150.77</v>
      </c>
      <c r="P12" s="6">
        <v>44.6</v>
      </c>
      <c r="Q12" s="7">
        <v>3.8756658585121269</v>
      </c>
      <c r="R12" s="6">
        <v>2</v>
      </c>
      <c r="S12" s="23">
        <f t="shared" si="3"/>
        <v>2</v>
      </c>
      <c r="T12" s="22">
        <v>592</v>
      </c>
      <c r="U12" s="6">
        <v>3</v>
      </c>
      <c r="V12" s="23">
        <f t="shared" si="4"/>
        <v>3</v>
      </c>
      <c r="W12" s="32">
        <v>0</v>
      </c>
      <c r="X12" s="8">
        <v>0</v>
      </c>
      <c r="Y12" s="6">
        <v>1</v>
      </c>
      <c r="Z12" s="23">
        <f t="shared" si="5"/>
        <v>1</v>
      </c>
      <c r="AA12" s="31">
        <f t="shared" si="6"/>
        <v>2.1</v>
      </c>
      <c r="AB12" s="5">
        <f t="shared" si="7"/>
        <v>2</v>
      </c>
      <c r="AC12" s="4">
        <v>3</v>
      </c>
      <c r="AD12" s="37">
        <f t="shared" si="8"/>
        <v>6</v>
      </c>
      <c r="AE12" s="39">
        <f t="shared" si="9"/>
        <v>3</v>
      </c>
      <c r="AF12" s="39">
        <v>3</v>
      </c>
      <c r="AG12" s="42">
        <f t="shared" si="12"/>
        <v>0</v>
      </c>
      <c r="AH12" s="44">
        <f t="shared" si="13"/>
        <v>2</v>
      </c>
      <c r="AI12" s="9">
        <v>3</v>
      </c>
      <c r="AJ12" s="89">
        <v>6</v>
      </c>
      <c r="AK12" s="9">
        <f t="shared" si="10"/>
        <v>18</v>
      </c>
      <c r="AL12" s="90">
        <f t="shared" si="11"/>
        <v>4</v>
      </c>
    </row>
    <row r="13" spans="1:40" x14ac:dyDescent="0.35">
      <c r="A13" s="13">
        <v>12</v>
      </c>
      <c r="B13" s="14" t="s">
        <v>46</v>
      </c>
      <c r="C13" s="22">
        <v>2</v>
      </c>
      <c r="D13" s="6">
        <v>2</v>
      </c>
      <c r="E13" s="6">
        <v>1</v>
      </c>
      <c r="F13" s="6">
        <v>2</v>
      </c>
      <c r="G13" s="6">
        <f t="shared" si="0"/>
        <v>5</v>
      </c>
      <c r="H13" s="5">
        <v>3</v>
      </c>
      <c r="I13" s="23">
        <f t="shared" si="1"/>
        <v>3</v>
      </c>
      <c r="J13" s="22">
        <v>7010</v>
      </c>
      <c r="K13" s="6">
        <v>6785</v>
      </c>
      <c r="L13" s="7">
        <v>96.790299572039942</v>
      </c>
      <c r="M13" s="5">
        <v>1</v>
      </c>
      <c r="N13" s="23">
        <f t="shared" si="2"/>
        <v>1</v>
      </c>
      <c r="O13" s="29">
        <v>749.42</v>
      </c>
      <c r="P13" s="6">
        <v>120.3</v>
      </c>
      <c r="Q13" s="7">
        <v>16.052413866723601</v>
      </c>
      <c r="R13" s="6">
        <v>4</v>
      </c>
      <c r="S13" s="23">
        <f t="shared" si="3"/>
        <v>4</v>
      </c>
      <c r="T13" s="22">
        <v>1455</v>
      </c>
      <c r="U13" s="6">
        <v>4</v>
      </c>
      <c r="V13" s="23">
        <f t="shared" si="4"/>
        <v>4</v>
      </c>
      <c r="W13" s="32">
        <v>205</v>
      </c>
      <c r="X13" s="8">
        <v>1.7040731504571904</v>
      </c>
      <c r="Y13" s="6">
        <v>4</v>
      </c>
      <c r="Z13" s="23">
        <f t="shared" si="5"/>
        <v>4</v>
      </c>
      <c r="AA13" s="31">
        <f t="shared" si="6"/>
        <v>3.6</v>
      </c>
      <c r="AB13" s="5">
        <f t="shared" si="7"/>
        <v>4</v>
      </c>
      <c r="AC13" s="4">
        <v>3</v>
      </c>
      <c r="AD13" s="37">
        <f t="shared" si="8"/>
        <v>12</v>
      </c>
      <c r="AE13" s="39">
        <f t="shared" si="9"/>
        <v>4</v>
      </c>
      <c r="AF13" s="39">
        <v>4</v>
      </c>
      <c r="AG13" s="42">
        <f t="shared" si="12"/>
        <v>0</v>
      </c>
      <c r="AH13" s="44">
        <f t="shared" si="13"/>
        <v>2</v>
      </c>
      <c r="AI13" s="9">
        <v>3</v>
      </c>
      <c r="AJ13" s="89">
        <v>6</v>
      </c>
      <c r="AK13" s="9">
        <f t="shared" si="10"/>
        <v>18</v>
      </c>
      <c r="AL13" s="90">
        <f t="shared" si="11"/>
        <v>4</v>
      </c>
    </row>
    <row r="14" spans="1:40" x14ac:dyDescent="0.35">
      <c r="A14" s="13">
        <v>13</v>
      </c>
      <c r="B14" s="14" t="s">
        <v>47</v>
      </c>
      <c r="C14" s="22">
        <v>0</v>
      </c>
      <c r="D14" s="6">
        <v>2</v>
      </c>
      <c r="E14" s="6">
        <v>2</v>
      </c>
      <c r="F14" s="6">
        <v>10</v>
      </c>
      <c r="G14" s="6">
        <f t="shared" si="0"/>
        <v>4</v>
      </c>
      <c r="H14" s="5">
        <v>3</v>
      </c>
      <c r="I14" s="23">
        <f t="shared" si="1"/>
        <v>3</v>
      </c>
      <c r="J14" s="22">
        <v>6001</v>
      </c>
      <c r="K14" s="6">
        <v>4540</v>
      </c>
      <c r="L14" s="7">
        <v>75.654057657057152</v>
      </c>
      <c r="M14" s="5">
        <v>3</v>
      </c>
      <c r="N14" s="23">
        <f t="shared" si="2"/>
        <v>3</v>
      </c>
      <c r="O14" s="29">
        <v>479.89</v>
      </c>
      <c r="P14" s="6">
        <v>21.9</v>
      </c>
      <c r="Q14" s="7">
        <v>4.5635458125820501</v>
      </c>
      <c r="R14" s="6">
        <v>2</v>
      </c>
      <c r="S14" s="23">
        <f t="shared" si="3"/>
        <v>2</v>
      </c>
      <c r="T14" s="22">
        <v>631</v>
      </c>
      <c r="U14" s="6">
        <v>3</v>
      </c>
      <c r="V14" s="23">
        <f t="shared" si="4"/>
        <v>3</v>
      </c>
      <c r="W14" s="32">
        <v>52</v>
      </c>
      <c r="X14" s="8">
        <v>2.3744292237442925</v>
      </c>
      <c r="Y14" s="6">
        <v>4</v>
      </c>
      <c r="Z14" s="23">
        <f t="shared" si="5"/>
        <v>4</v>
      </c>
      <c r="AA14" s="31">
        <f t="shared" si="6"/>
        <v>3.3000000000000003</v>
      </c>
      <c r="AB14" s="5">
        <f t="shared" si="7"/>
        <v>3</v>
      </c>
      <c r="AC14" s="4">
        <v>1</v>
      </c>
      <c r="AD14" s="37">
        <f t="shared" si="8"/>
        <v>3</v>
      </c>
      <c r="AE14" s="39">
        <f t="shared" si="9"/>
        <v>2</v>
      </c>
      <c r="AF14" s="39">
        <v>2</v>
      </c>
      <c r="AG14" s="42">
        <f t="shared" si="12"/>
        <v>0</v>
      </c>
      <c r="AH14" s="44">
        <f t="shared" si="13"/>
        <v>2</v>
      </c>
      <c r="AI14" s="9">
        <v>3</v>
      </c>
      <c r="AJ14" s="89">
        <v>6</v>
      </c>
      <c r="AK14" s="9">
        <f t="shared" si="10"/>
        <v>18</v>
      </c>
      <c r="AL14" s="90">
        <f t="shared" si="11"/>
        <v>4</v>
      </c>
    </row>
    <row r="15" spans="1:40" x14ac:dyDescent="0.35">
      <c r="A15" s="13">
        <v>14</v>
      </c>
      <c r="B15" s="14" t="s">
        <v>48</v>
      </c>
      <c r="C15" s="22">
        <v>9</v>
      </c>
      <c r="D15" s="6">
        <v>0</v>
      </c>
      <c r="E15" s="6">
        <v>4</v>
      </c>
      <c r="F15" s="6">
        <v>16</v>
      </c>
      <c r="G15" s="6">
        <f t="shared" si="0"/>
        <v>13</v>
      </c>
      <c r="H15" s="5">
        <v>4</v>
      </c>
      <c r="I15" s="23">
        <f t="shared" si="1"/>
        <v>4</v>
      </c>
      <c r="J15" s="22">
        <v>7685</v>
      </c>
      <c r="K15" s="6">
        <v>2768</v>
      </c>
      <c r="L15" s="7">
        <v>36.018217306441116</v>
      </c>
      <c r="M15" s="5">
        <v>4</v>
      </c>
      <c r="N15" s="23">
        <f t="shared" si="2"/>
        <v>4</v>
      </c>
      <c r="O15" s="29">
        <v>1032.57</v>
      </c>
      <c r="P15" s="6">
        <v>26.4</v>
      </c>
      <c r="Q15" s="7">
        <v>2.556727388942154</v>
      </c>
      <c r="R15" s="6">
        <v>2</v>
      </c>
      <c r="S15" s="23">
        <f t="shared" si="3"/>
        <v>2</v>
      </c>
      <c r="T15" s="22">
        <v>554</v>
      </c>
      <c r="U15" s="6">
        <v>3</v>
      </c>
      <c r="V15" s="23">
        <f t="shared" si="4"/>
        <v>3</v>
      </c>
      <c r="W15" s="32">
        <v>11.333333333333334</v>
      </c>
      <c r="X15" s="8">
        <v>0.42929292929292934</v>
      </c>
      <c r="Y15" s="6">
        <v>3</v>
      </c>
      <c r="Z15" s="23">
        <f t="shared" si="5"/>
        <v>3</v>
      </c>
      <c r="AA15" s="31">
        <f t="shared" si="6"/>
        <v>3.3000000000000003</v>
      </c>
      <c r="AB15" s="5">
        <f t="shared" si="7"/>
        <v>3</v>
      </c>
      <c r="AC15" s="4">
        <v>1</v>
      </c>
      <c r="AD15" s="37">
        <f t="shared" si="8"/>
        <v>3</v>
      </c>
      <c r="AE15" s="39">
        <f t="shared" si="9"/>
        <v>2</v>
      </c>
      <c r="AF15" s="39">
        <v>2</v>
      </c>
      <c r="AG15" s="42">
        <f t="shared" si="12"/>
        <v>0</v>
      </c>
      <c r="AH15" s="44">
        <f t="shared" si="13"/>
        <v>2</v>
      </c>
      <c r="AI15" s="9">
        <v>3</v>
      </c>
      <c r="AJ15" s="89">
        <v>6</v>
      </c>
      <c r="AK15" s="9">
        <f t="shared" si="10"/>
        <v>18</v>
      </c>
      <c r="AL15" s="90">
        <f t="shared" si="11"/>
        <v>4</v>
      </c>
    </row>
    <row r="16" spans="1:40" x14ac:dyDescent="0.35">
      <c r="A16" s="13">
        <v>15</v>
      </c>
      <c r="B16" s="14" t="s">
        <v>49</v>
      </c>
      <c r="C16" s="22">
        <v>2</v>
      </c>
      <c r="D16" s="6">
        <v>1</v>
      </c>
      <c r="E16" s="6">
        <v>0</v>
      </c>
      <c r="F16" s="6">
        <v>1</v>
      </c>
      <c r="G16" s="6">
        <f t="shared" si="0"/>
        <v>3</v>
      </c>
      <c r="H16" s="5">
        <v>3</v>
      </c>
      <c r="I16" s="23">
        <f t="shared" si="1"/>
        <v>3</v>
      </c>
      <c r="J16" s="22">
        <v>6392</v>
      </c>
      <c r="K16" s="6">
        <v>4965</v>
      </c>
      <c r="L16" s="7">
        <v>77.675219023779718</v>
      </c>
      <c r="M16" s="5">
        <v>3</v>
      </c>
      <c r="N16" s="23">
        <f t="shared" si="2"/>
        <v>3</v>
      </c>
      <c r="O16" s="29">
        <v>798.55</v>
      </c>
      <c r="P16" s="6">
        <v>42.3</v>
      </c>
      <c r="Q16" s="7">
        <v>5.2971009955544428</v>
      </c>
      <c r="R16" s="6">
        <v>3</v>
      </c>
      <c r="S16" s="23">
        <f t="shared" si="3"/>
        <v>3</v>
      </c>
      <c r="T16" s="22">
        <v>838</v>
      </c>
      <c r="U16" s="6">
        <v>3</v>
      </c>
      <c r="V16" s="23">
        <f t="shared" si="4"/>
        <v>3</v>
      </c>
      <c r="W16" s="32">
        <v>2.3333333333333335</v>
      </c>
      <c r="X16" s="8">
        <v>5.5161544523246661E-2</v>
      </c>
      <c r="Y16" s="6">
        <v>2</v>
      </c>
      <c r="Z16" s="23">
        <f t="shared" si="5"/>
        <v>2</v>
      </c>
      <c r="AA16" s="31">
        <f t="shared" si="6"/>
        <v>2.6000000000000005</v>
      </c>
      <c r="AB16" s="5">
        <f t="shared" si="7"/>
        <v>3</v>
      </c>
      <c r="AC16" s="97">
        <v>2</v>
      </c>
      <c r="AD16" s="98">
        <f t="shared" si="8"/>
        <v>6</v>
      </c>
      <c r="AE16" s="99">
        <f t="shared" si="9"/>
        <v>3</v>
      </c>
      <c r="AF16" s="99">
        <v>2</v>
      </c>
      <c r="AG16" s="100">
        <f t="shared" si="12"/>
        <v>1</v>
      </c>
      <c r="AH16" s="56">
        <f t="shared" si="13"/>
        <v>3</v>
      </c>
      <c r="AI16" s="9">
        <v>3</v>
      </c>
      <c r="AJ16" s="101">
        <v>6</v>
      </c>
      <c r="AK16" s="9">
        <f t="shared" si="10"/>
        <v>18</v>
      </c>
      <c r="AL16" s="90">
        <f t="shared" si="11"/>
        <v>4</v>
      </c>
      <c r="AN16" s="102"/>
    </row>
    <row r="17" spans="1:38" x14ac:dyDescent="0.35">
      <c r="A17" s="13">
        <v>16</v>
      </c>
      <c r="B17" s="14" t="s">
        <v>50</v>
      </c>
      <c r="C17" s="22">
        <v>0</v>
      </c>
      <c r="D17" s="6">
        <v>0</v>
      </c>
      <c r="E17" s="6">
        <v>1</v>
      </c>
      <c r="F17" s="6">
        <v>0</v>
      </c>
      <c r="G17" s="6">
        <f t="shared" si="0"/>
        <v>1</v>
      </c>
      <c r="H17" s="5">
        <v>2</v>
      </c>
      <c r="I17" s="23">
        <f t="shared" si="1"/>
        <v>2</v>
      </c>
      <c r="J17" s="22">
        <v>8423</v>
      </c>
      <c r="K17" s="6">
        <v>5915</v>
      </c>
      <c r="L17" s="7">
        <v>70.224385610827497</v>
      </c>
      <c r="M17" s="5">
        <v>3</v>
      </c>
      <c r="N17" s="23">
        <f t="shared" si="2"/>
        <v>3</v>
      </c>
      <c r="O17" s="29">
        <v>1292.9100000000001</v>
      </c>
      <c r="P17" s="6">
        <v>68.3</v>
      </c>
      <c r="Q17" s="7">
        <v>5.2826569521467075</v>
      </c>
      <c r="R17" s="6">
        <v>3</v>
      </c>
      <c r="S17" s="23">
        <f t="shared" si="3"/>
        <v>3</v>
      </c>
      <c r="T17" s="22">
        <v>971</v>
      </c>
      <c r="U17" s="6">
        <v>3</v>
      </c>
      <c r="V17" s="23">
        <f t="shared" si="4"/>
        <v>3</v>
      </c>
      <c r="W17" s="32">
        <v>20.666666666666668</v>
      </c>
      <c r="X17" s="8">
        <v>0.30258662762323085</v>
      </c>
      <c r="Y17" s="6">
        <v>3</v>
      </c>
      <c r="Z17" s="23">
        <f t="shared" si="5"/>
        <v>3</v>
      </c>
      <c r="AA17" s="31">
        <f t="shared" si="6"/>
        <v>2.6000000000000005</v>
      </c>
      <c r="AB17" s="5">
        <f t="shared" si="7"/>
        <v>3</v>
      </c>
      <c r="AC17" s="4">
        <v>3</v>
      </c>
      <c r="AD17" s="37">
        <f t="shared" si="8"/>
        <v>9</v>
      </c>
      <c r="AE17" s="39">
        <f t="shared" si="9"/>
        <v>3</v>
      </c>
      <c r="AF17" s="39">
        <v>3</v>
      </c>
      <c r="AG17" s="42">
        <f t="shared" si="12"/>
        <v>0</v>
      </c>
      <c r="AH17" s="44">
        <f t="shared" si="13"/>
        <v>2</v>
      </c>
      <c r="AI17" s="9">
        <v>3</v>
      </c>
      <c r="AJ17" s="89">
        <v>6</v>
      </c>
      <c r="AK17" s="9">
        <f t="shared" si="10"/>
        <v>18</v>
      </c>
      <c r="AL17" s="90">
        <f t="shared" si="11"/>
        <v>4</v>
      </c>
    </row>
    <row r="18" spans="1:38" x14ac:dyDescent="0.35">
      <c r="A18" s="13">
        <v>17</v>
      </c>
      <c r="B18" s="14" t="s">
        <v>51</v>
      </c>
      <c r="C18" s="22">
        <v>9</v>
      </c>
      <c r="D18" s="6">
        <v>2</v>
      </c>
      <c r="E18" s="6">
        <v>1</v>
      </c>
      <c r="F18" s="6">
        <v>1</v>
      </c>
      <c r="G18" s="6">
        <f t="shared" si="0"/>
        <v>12</v>
      </c>
      <c r="H18" s="5">
        <v>4</v>
      </c>
      <c r="I18" s="23">
        <f t="shared" si="1"/>
        <v>4</v>
      </c>
      <c r="J18" s="22">
        <v>9748</v>
      </c>
      <c r="K18" s="6">
        <v>4000</v>
      </c>
      <c r="L18" s="7">
        <v>41.034058268362742</v>
      </c>
      <c r="M18" s="5">
        <v>4</v>
      </c>
      <c r="N18" s="23">
        <f t="shared" si="2"/>
        <v>4</v>
      </c>
      <c r="O18" s="29">
        <v>1350.37</v>
      </c>
      <c r="P18" s="6">
        <v>16.899999999999999</v>
      </c>
      <c r="Q18" s="7">
        <v>1.2515088457237646</v>
      </c>
      <c r="R18" s="6">
        <v>2</v>
      </c>
      <c r="S18" s="23">
        <f t="shared" si="3"/>
        <v>2</v>
      </c>
      <c r="T18" s="22">
        <v>388</v>
      </c>
      <c r="U18" s="6">
        <v>2</v>
      </c>
      <c r="V18" s="23">
        <f t="shared" si="4"/>
        <v>2</v>
      </c>
      <c r="W18" s="32">
        <v>5</v>
      </c>
      <c r="X18" s="8">
        <v>0.29585798816568049</v>
      </c>
      <c r="Y18" s="6">
        <v>3</v>
      </c>
      <c r="Z18" s="23">
        <f t="shared" si="5"/>
        <v>3</v>
      </c>
      <c r="AA18" s="31">
        <f t="shared" si="6"/>
        <v>3.2</v>
      </c>
      <c r="AB18" s="5">
        <f t="shared" si="7"/>
        <v>3</v>
      </c>
      <c r="AC18" s="4">
        <v>3</v>
      </c>
      <c r="AD18" s="37">
        <f t="shared" si="8"/>
        <v>9</v>
      </c>
      <c r="AE18" s="39">
        <f t="shared" si="9"/>
        <v>3</v>
      </c>
      <c r="AF18" s="39">
        <v>3</v>
      </c>
      <c r="AG18" s="42">
        <f t="shared" si="12"/>
        <v>0</v>
      </c>
      <c r="AH18" s="44">
        <f t="shared" si="13"/>
        <v>2</v>
      </c>
      <c r="AI18" s="9">
        <v>3</v>
      </c>
      <c r="AJ18" s="89">
        <v>6</v>
      </c>
      <c r="AK18" s="9">
        <f t="shared" si="10"/>
        <v>18</v>
      </c>
      <c r="AL18" s="90">
        <f t="shared" si="11"/>
        <v>4</v>
      </c>
    </row>
    <row r="19" spans="1:38" x14ac:dyDescent="0.35">
      <c r="A19" s="13">
        <v>18</v>
      </c>
      <c r="B19" s="14" t="s">
        <v>52</v>
      </c>
      <c r="C19" s="22">
        <v>0</v>
      </c>
      <c r="D19" s="6">
        <v>0</v>
      </c>
      <c r="E19" s="6">
        <v>0</v>
      </c>
      <c r="F19" s="6">
        <v>0</v>
      </c>
      <c r="G19" s="6">
        <f t="shared" si="0"/>
        <v>0</v>
      </c>
      <c r="H19" s="5">
        <v>1</v>
      </c>
      <c r="I19" s="23">
        <f t="shared" si="1"/>
        <v>1</v>
      </c>
      <c r="J19" s="22">
        <v>9453</v>
      </c>
      <c r="K19" s="6">
        <v>6802</v>
      </c>
      <c r="L19" s="7">
        <v>71.955992806516448</v>
      </c>
      <c r="M19" s="5">
        <v>3</v>
      </c>
      <c r="N19" s="23">
        <f t="shared" si="2"/>
        <v>3</v>
      </c>
      <c r="O19" s="29">
        <v>841.48</v>
      </c>
      <c r="P19" s="6">
        <v>48.2</v>
      </c>
      <c r="Q19" s="7">
        <v>5.7280030422588775</v>
      </c>
      <c r="R19" s="6">
        <v>3</v>
      </c>
      <c r="S19" s="23">
        <f t="shared" si="3"/>
        <v>3</v>
      </c>
      <c r="T19" s="22">
        <v>919</v>
      </c>
      <c r="U19" s="6">
        <v>3</v>
      </c>
      <c r="V19" s="23">
        <f t="shared" si="4"/>
        <v>3</v>
      </c>
      <c r="W19" s="32">
        <v>0.33333333333333331</v>
      </c>
      <c r="X19" s="8">
        <v>6.9156293222683253E-3</v>
      </c>
      <c r="Y19" s="6">
        <v>1</v>
      </c>
      <c r="Z19" s="23">
        <f t="shared" si="5"/>
        <v>1</v>
      </c>
      <c r="AA19" s="31">
        <f t="shared" si="6"/>
        <v>1.4</v>
      </c>
      <c r="AB19" s="5">
        <f t="shared" si="7"/>
        <v>1</v>
      </c>
      <c r="AC19" s="4">
        <v>2</v>
      </c>
      <c r="AD19" s="37">
        <f t="shared" si="8"/>
        <v>2</v>
      </c>
      <c r="AE19" s="39">
        <f t="shared" si="9"/>
        <v>1</v>
      </c>
      <c r="AF19" s="39">
        <v>2</v>
      </c>
      <c r="AG19" s="42">
        <f t="shared" si="12"/>
        <v>-1</v>
      </c>
      <c r="AH19" s="44">
        <f t="shared" si="13"/>
        <v>2</v>
      </c>
      <c r="AI19" s="9">
        <v>3</v>
      </c>
      <c r="AJ19" s="89">
        <v>6</v>
      </c>
      <c r="AK19" s="9">
        <f t="shared" si="10"/>
        <v>18</v>
      </c>
      <c r="AL19" s="90">
        <f t="shared" si="11"/>
        <v>4</v>
      </c>
    </row>
    <row r="20" spans="1:38" x14ac:dyDescent="0.35">
      <c r="A20" s="13">
        <v>19</v>
      </c>
      <c r="B20" s="14" t="s">
        <v>53</v>
      </c>
      <c r="C20" s="22">
        <v>1</v>
      </c>
      <c r="D20" s="6">
        <v>0</v>
      </c>
      <c r="E20" s="6">
        <v>0</v>
      </c>
      <c r="F20" s="6">
        <v>1</v>
      </c>
      <c r="G20" s="6">
        <f t="shared" si="0"/>
        <v>1</v>
      </c>
      <c r="H20" s="5">
        <v>2</v>
      </c>
      <c r="I20" s="23">
        <f t="shared" si="1"/>
        <v>2</v>
      </c>
      <c r="J20" s="22">
        <v>5124</v>
      </c>
      <c r="K20" s="6">
        <v>1400</v>
      </c>
      <c r="L20" s="7">
        <v>27.3224043715847</v>
      </c>
      <c r="M20" s="5">
        <v>4</v>
      </c>
      <c r="N20" s="23">
        <f t="shared" si="2"/>
        <v>4</v>
      </c>
      <c r="O20" s="29">
        <v>964.89</v>
      </c>
      <c r="P20" s="6">
        <v>13.1</v>
      </c>
      <c r="Q20" s="7">
        <v>1.3576677134181099</v>
      </c>
      <c r="R20" s="6">
        <v>2</v>
      </c>
      <c r="S20" s="23">
        <f t="shared" si="3"/>
        <v>2</v>
      </c>
      <c r="T20" s="22">
        <v>388</v>
      </c>
      <c r="U20" s="6">
        <v>2</v>
      </c>
      <c r="V20" s="23">
        <f t="shared" si="4"/>
        <v>2</v>
      </c>
      <c r="W20" s="32">
        <v>3</v>
      </c>
      <c r="X20" s="8">
        <v>0.22900763358778625</v>
      </c>
      <c r="Y20" s="6">
        <v>3</v>
      </c>
      <c r="Z20" s="23">
        <f t="shared" si="5"/>
        <v>3</v>
      </c>
      <c r="AA20" s="31">
        <f t="shared" si="6"/>
        <v>2.4000000000000004</v>
      </c>
      <c r="AB20" s="5">
        <f t="shared" si="7"/>
        <v>2</v>
      </c>
      <c r="AC20" s="4">
        <v>2</v>
      </c>
      <c r="AD20" s="37">
        <f t="shared" si="8"/>
        <v>4</v>
      </c>
      <c r="AE20" s="39">
        <f t="shared" si="9"/>
        <v>2</v>
      </c>
      <c r="AF20" s="39">
        <v>2</v>
      </c>
      <c r="AG20" s="42">
        <f t="shared" si="12"/>
        <v>0</v>
      </c>
      <c r="AH20" s="44">
        <f t="shared" si="13"/>
        <v>2</v>
      </c>
      <c r="AI20" s="9">
        <v>3</v>
      </c>
      <c r="AJ20" s="89">
        <v>6</v>
      </c>
      <c r="AK20" s="9">
        <f t="shared" si="10"/>
        <v>18</v>
      </c>
      <c r="AL20" s="90">
        <f t="shared" si="11"/>
        <v>4</v>
      </c>
    </row>
    <row r="21" spans="1:38" x14ac:dyDescent="0.35">
      <c r="A21" s="13">
        <v>20</v>
      </c>
      <c r="B21" s="14" t="s">
        <v>54</v>
      </c>
      <c r="C21" s="22">
        <v>1</v>
      </c>
      <c r="D21" s="6">
        <v>1</v>
      </c>
      <c r="E21" s="6">
        <v>2</v>
      </c>
      <c r="F21" s="6">
        <v>6</v>
      </c>
      <c r="G21" s="6">
        <f t="shared" si="0"/>
        <v>4</v>
      </c>
      <c r="H21" s="5">
        <v>3</v>
      </c>
      <c r="I21" s="23">
        <f t="shared" si="1"/>
        <v>3</v>
      </c>
      <c r="J21" s="22">
        <v>4248</v>
      </c>
      <c r="K21" s="6">
        <v>2484</v>
      </c>
      <c r="L21" s="7">
        <v>58.474576271186443</v>
      </c>
      <c r="M21" s="5">
        <v>3</v>
      </c>
      <c r="N21" s="23">
        <f t="shared" si="2"/>
        <v>3</v>
      </c>
      <c r="O21" s="29">
        <v>592.07000000000005</v>
      </c>
      <c r="P21" s="6">
        <v>39.9</v>
      </c>
      <c r="Q21" s="7">
        <v>6.7390680156062626</v>
      </c>
      <c r="R21" s="6">
        <v>3</v>
      </c>
      <c r="S21" s="23">
        <f t="shared" si="3"/>
        <v>3</v>
      </c>
      <c r="T21" s="22">
        <v>432</v>
      </c>
      <c r="U21" s="6">
        <v>2</v>
      </c>
      <c r="V21" s="23">
        <f t="shared" si="4"/>
        <v>2</v>
      </c>
      <c r="W21" s="32">
        <v>5.333333333333333</v>
      </c>
      <c r="X21" s="8">
        <v>0.13366750208855471</v>
      </c>
      <c r="Y21" s="6">
        <v>3</v>
      </c>
      <c r="Z21" s="23">
        <f t="shared" si="5"/>
        <v>3</v>
      </c>
      <c r="AA21" s="31">
        <f t="shared" si="6"/>
        <v>2.9000000000000004</v>
      </c>
      <c r="AB21" s="5">
        <f t="shared" si="7"/>
        <v>3</v>
      </c>
      <c r="AC21" s="4">
        <v>2</v>
      </c>
      <c r="AD21" s="37">
        <f t="shared" si="8"/>
        <v>6</v>
      </c>
      <c r="AE21" s="39">
        <f t="shared" si="9"/>
        <v>3</v>
      </c>
      <c r="AF21" s="39">
        <v>2</v>
      </c>
      <c r="AG21" s="42">
        <f t="shared" si="12"/>
        <v>1</v>
      </c>
      <c r="AH21" s="45">
        <f t="shared" si="13"/>
        <v>3</v>
      </c>
      <c r="AI21" s="9">
        <v>3</v>
      </c>
      <c r="AJ21" s="89">
        <v>6</v>
      </c>
      <c r="AK21" s="9">
        <f t="shared" si="10"/>
        <v>18</v>
      </c>
      <c r="AL21" s="90">
        <f t="shared" si="11"/>
        <v>4</v>
      </c>
    </row>
    <row r="22" spans="1:38" x14ac:dyDescent="0.35">
      <c r="A22" s="13">
        <v>21</v>
      </c>
      <c r="B22" s="14" t="s">
        <v>55</v>
      </c>
      <c r="C22" s="22">
        <v>1</v>
      </c>
      <c r="D22" s="6">
        <v>1</v>
      </c>
      <c r="E22" s="6">
        <v>2</v>
      </c>
      <c r="F22" s="6">
        <v>2</v>
      </c>
      <c r="G22" s="6">
        <f t="shared" si="0"/>
        <v>4</v>
      </c>
      <c r="H22" s="5">
        <v>3</v>
      </c>
      <c r="I22" s="23">
        <f t="shared" si="1"/>
        <v>3</v>
      </c>
      <c r="J22" s="22">
        <v>5258</v>
      </c>
      <c r="K22" s="6">
        <v>2555</v>
      </c>
      <c r="L22" s="7">
        <v>48.592620768352987</v>
      </c>
      <c r="M22" s="5">
        <v>4</v>
      </c>
      <c r="N22" s="23">
        <f t="shared" si="2"/>
        <v>4</v>
      </c>
      <c r="O22" s="29">
        <v>966.22</v>
      </c>
      <c r="P22" s="6">
        <v>39.4</v>
      </c>
      <c r="Q22" s="7">
        <v>4.0777462689656598</v>
      </c>
      <c r="R22" s="6">
        <v>2</v>
      </c>
      <c r="S22" s="23">
        <f t="shared" si="3"/>
        <v>2</v>
      </c>
      <c r="T22" s="22">
        <v>634</v>
      </c>
      <c r="U22" s="6">
        <v>3</v>
      </c>
      <c r="V22" s="23">
        <f t="shared" si="4"/>
        <v>3</v>
      </c>
      <c r="W22" s="32">
        <v>4</v>
      </c>
      <c r="X22" s="8">
        <v>0.10152284263959391</v>
      </c>
      <c r="Y22" s="6">
        <v>2</v>
      </c>
      <c r="Z22" s="23">
        <f t="shared" si="5"/>
        <v>2</v>
      </c>
      <c r="AA22" s="31">
        <f t="shared" si="6"/>
        <v>2.5</v>
      </c>
      <c r="AB22" s="5">
        <f t="shared" si="7"/>
        <v>3</v>
      </c>
      <c r="AC22" s="4">
        <v>1</v>
      </c>
      <c r="AD22" s="37">
        <f t="shared" si="8"/>
        <v>3</v>
      </c>
      <c r="AE22" s="39">
        <f t="shared" si="9"/>
        <v>2</v>
      </c>
      <c r="AF22" s="39">
        <v>3</v>
      </c>
      <c r="AG22" s="42">
        <f t="shared" si="12"/>
        <v>-1</v>
      </c>
      <c r="AH22" s="44">
        <f t="shared" si="13"/>
        <v>2</v>
      </c>
      <c r="AI22" s="9">
        <v>3</v>
      </c>
      <c r="AJ22" s="89">
        <v>6</v>
      </c>
      <c r="AK22" s="9">
        <f t="shared" si="10"/>
        <v>18</v>
      </c>
      <c r="AL22" s="90">
        <f t="shared" si="11"/>
        <v>4</v>
      </c>
    </row>
    <row r="23" spans="1:38" x14ac:dyDescent="0.35">
      <c r="A23" s="13">
        <v>22</v>
      </c>
      <c r="B23" s="14" t="s">
        <v>56</v>
      </c>
      <c r="C23" s="22">
        <v>5</v>
      </c>
      <c r="D23" s="6">
        <v>2</v>
      </c>
      <c r="E23" s="6">
        <v>0</v>
      </c>
      <c r="F23" s="6">
        <v>86</v>
      </c>
      <c r="G23" s="6">
        <f t="shared" si="0"/>
        <v>7</v>
      </c>
      <c r="H23" s="5">
        <v>4</v>
      </c>
      <c r="I23" s="23">
        <f t="shared" si="1"/>
        <v>4</v>
      </c>
      <c r="J23" s="22">
        <v>77366</v>
      </c>
      <c r="K23" s="6">
        <v>70676</v>
      </c>
      <c r="L23" s="7">
        <v>91.35279063154357</v>
      </c>
      <c r="M23" s="5">
        <v>2</v>
      </c>
      <c r="N23" s="23">
        <f t="shared" si="2"/>
        <v>2</v>
      </c>
      <c r="O23" s="29">
        <v>3197.63</v>
      </c>
      <c r="P23" s="6">
        <v>289.7</v>
      </c>
      <c r="Q23" s="7">
        <v>9.0598349402526246</v>
      </c>
      <c r="R23" s="6">
        <v>3</v>
      </c>
      <c r="S23" s="23">
        <f t="shared" si="3"/>
        <v>3</v>
      </c>
      <c r="T23" s="22">
        <v>7294</v>
      </c>
      <c r="U23" s="6">
        <v>4</v>
      </c>
      <c r="V23" s="23">
        <f t="shared" si="4"/>
        <v>4</v>
      </c>
      <c r="W23" s="32">
        <v>207</v>
      </c>
      <c r="X23" s="8">
        <v>0.71453227476700032</v>
      </c>
      <c r="Y23" s="6">
        <v>3</v>
      </c>
      <c r="Z23" s="23">
        <f t="shared" si="5"/>
        <v>3</v>
      </c>
      <c r="AA23" s="31">
        <f t="shared" si="6"/>
        <v>3.5000000000000004</v>
      </c>
      <c r="AB23" s="5">
        <f t="shared" si="7"/>
        <v>4</v>
      </c>
      <c r="AC23" s="4">
        <v>4</v>
      </c>
      <c r="AD23" s="37">
        <f t="shared" si="8"/>
        <v>16</v>
      </c>
      <c r="AE23" s="39">
        <f t="shared" si="9"/>
        <v>4</v>
      </c>
      <c r="AF23" s="39">
        <v>2</v>
      </c>
      <c r="AG23" s="42">
        <f t="shared" si="12"/>
        <v>2</v>
      </c>
      <c r="AH23" s="46">
        <f t="shared" si="13"/>
        <v>4</v>
      </c>
      <c r="AI23" s="9">
        <v>3</v>
      </c>
      <c r="AJ23" s="89">
        <v>6</v>
      </c>
      <c r="AK23" s="9">
        <f t="shared" si="10"/>
        <v>18</v>
      </c>
      <c r="AL23" s="90">
        <f t="shared" si="11"/>
        <v>4</v>
      </c>
    </row>
    <row r="24" spans="1:38" x14ac:dyDescent="0.35">
      <c r="A24" s="13">
        <v>23</v>
      </c>
      <c r="B24" s="14" t="s">
        <v>57</v>
      </c>
      <c r="C24" s="22">
        <v>4</v>
      </c>
      <c r="D24" s="6">
        <v>0</v>
      </c>
      <c r="E24" s="6">
        <v>0</v>
      </c>
      <c r="F24" s="6">
        <v>9</v>
      </c>
      <c r="G24" s="6">
        <f t="shared" si="0"/>
        <v>4</v>
      </c>
      <c r="H24" s="5">
        <v>3</v>
      </c>
      <c r="I24" s="23">
        <f t="shared" si="1"/>
        <v>3</v>
      </c>
      <c r="J24" s="22">
        <v>10061</v>
      </c>
      <c r="K24" s="6">
        <v>9059</v>
      </c>
      <c r="L24" s="7">
        <v>90.040751416360209</v>
      </c>
      <c r="M24" s="5">
        <v>2</v>
      </c>
      <c r="N24" s="23">
        <f t="shared" si="2"/>
        <v>2</v>
      </c>
      <c r="O24" s="29">
        <v>1099.07</v>
      </c>
      <c r="P24" s="6">
        <v>104.2</v>
      </c>
      <c r="Q24" s="7">
        <v>9.4807428098301294</v>
      </c>
      <c r="R24" s="6">
        <v>3</v>
      </c>
      <c r="S24" s="23">
        <f t="shared" si="3"/>
        <v>3</v>
      </c>
      <c r="T24" s="22">
        <v>1354</v>
      </c>
      <c r="U24" s="6">
        <v>4</v>
      </c>
      <c r="V24" s="23">
        <f t="shared" si="4"/>
        <v>4</v>
      </c>
      <c r="W24" s="32">
        <v>299.33333333333331</v>
      </c>
      <c r="X24" s="8">
        <v>2.8726807421625078</v>
      </c>
      <c r="Y24" s="6">
        <v>4</v>
      </c>
      <c r="Z24" s="23">
        <f t="shared" si="5"/>
        <v>4</v>
      </c>
      <c r="AA24" s="31">
        <f t="shared" si="6"/>
        <v>3.5000000000000004</v>
      </c>
      <c r="AB24" s="5">
        <f t="shared" si="7"/>
        <v>4</v>
      </c>
      <c r="AC24" s="4">
        <v>4</v>
      </c>
      <c r="AD24" s="37">
        <f t="shared" si="8"/>
        <v>16</v>
      </c>
      <c r="AE24" s="39">
        <f t="shared" si="9"/>
        <v>4</v>
      </c>
      <c r="AF24" s="39">
        <v>2</v>
      </c>
      <c r="AG24" s="42">
        <f t="shared" si="12"/>
        <v>2</v>
      </c>
      <c r="AH24" s="46">
        <f t="shared" si="13"/>
        <v>4</v>
      </c>
      <c r="AI24" s="9">
        <v>3</v>
      </c>
      <c r="AJ24" s="89">
        <v>6</v>
      </c>
      <c r="AK24" s="9">
        <f t="shared" si="10"/>
        <v>18</v>
      </c>
      <c r="AL24" s="90">
        <f t="shared" si="11"/>
        <v>4</v>
      </c>
    </row>
    <row r="25" spans="1:38" x14ac:dyDescent="0.35">
      <c r="A25" s="13">
        <v>24</v>
      </c>
      <c r="B25" s="14" t="s">
        <v>58</v>
      </c>
      <c r="C25" s="22">
        <v>0</v>
      </c>
      <c r="D25" s="6">
        <v>1</v>
      </c>
      <c r="E25" s="6">
        <v>0</v>
      </c>
      <c r="F25" s="6">
        <v>0</v>
      </c>
      <c r="G25" s="6">
        <f t="shared" si="0"/>
        <v>1</v>
      </c>
      <c r="H25" s="5">
        <v>2</v>
      </c>
      <c r="I25" s="23">
        <f t="shared" si="1"/>
        <v>2</v>
      </c>
      <c r="J25" s="22">
        <v>4161</v>
      </c>
      <c r="K25" s="6">
        <v>2674</v>
      </c>
      <c r="L25" s="7">
        <v>64.263398221581355</v>
      </c>
      <c r="M25" s="5">
        <v>3</v>
      </c>
      <c r="N25" s="23">
        <f t="shared" si="2"/>
        <v>3</v>
      </c>
      <c r="O25" s="29">
        <v>658.89</v>
      </c>
      <c r="P25" s="6">
        <v>26</v>
      </c>
      <c r="Q25" s="7">
        <v>3.9460304451425885</v>
      </c>
      <c r="R25" s="6">
        <v>2</v>
      </c>
      <c r="S25" s="23">
        <f t="shared" si="3"/>
        <v>2</v>
      </c>
      <c r="T25" s="22">
        <v>240</v>
      </c>
      <c r="U25" s="6">
        <v>1</v>
      </c>
      <c r="V25" s="23">
        <f t="shared" si="4"/>
        <v>1</v>
      </c>
      <c r="W25" s="32">
        <v>17.333333333333332</v>
      </c>
      <c r="X25" s="8">
        <v>0.66666666666666663</v>
      </c>
      <c r="Y25" s="6">
        <v>3</v>
      </c>
      <c r="Z25" s="23">
        <f t="shared" si="5"/>
        <v>3</v>
      </c>
      <c r="AA25" s="31">
        <f t="shared" si="6"/>
        <v>2.3000000000000003</v>
      </c>
      <c r="AB25" s="5">
        <f t="shared" si="7"/>
        <v>2</v>
      </c>
      <c r="AC25" s="4">
        <v>4</v>
      </c>
      <c r="AD25" s="37">
        <f t="shared" si="8"/>
        <v>8</v>
      </c>
      <c r="AE25" s="39">
        <f t="shared" si="9"/>
        <v>3</v>
      </c>
      <c r="AF25" s="39">
        <v>4</v>
      </c>
      <c r="AG25" s="42">
        <f t="shared" si="12"/>
        <v>-1</v>
      </c>
      <c r="AH25" s="44">
        <f t="shared" si="13"/>
        <v>2</v>
      </c>
      <c r="AI25" s="9">
        <v>3</v>
      </c>
      <c r="AJ25" s="89">
        <v>6</v>
      </c>
      <c r="AK25" s="9">
        <f t="shared" si="10"/>
        <v>18</v>
      </c>
      <c r="AL25" s="90">
        <f t="shared" si="11"/>
        <v>4</v>
      </c>
    </row>
    <row r="26" spans="1:38" x14ac:dyDescent="0.35">
      <c r="A26" s="13">
        <v>25</v>
      </c>
      <c r="B26" s="14" t="s">
        <v>59</v>
      </c>
      <c r="C26" s="22">
        <v>1</v>
      </c>
      <c r="D26" s="6">
        <v>2</v>
      </c>
      <c r="E26" s="6">
        <v>0</v>
      </c>
      <c r="F26" s="6">
        <v>2</v>
      </c>
      <c r="G26" s="6">
        <f t="shared" si="0"/>
        <v>3</v>
      </c>
      <c r="H26" s="5">
        <v>3</v>
      </c>
      <c r="I26" s="23">
        <f t="shared" si="1"/>
        <v>3</v>
      </c>
      <c r="J26" s="22">
        <v>10523</v>
      </c>
      <c r="K26" s="6">
        <v>10502</v>
      </c>
      <c r="L26" s="7">
        <v>99.800437137698381</v>
      </c>
      <c r="M26" s="5">
        <v>1</v>
      </c>
      <c r="N26" s="23">
        <f t="shared" si="2"/>
        <v>1</v>
      </c>
      <c r="O26" s="29">
        <v>520.4</v>
      </c>
      <c r="P26" s="6">
        <v>42.5</v>
      </c>
      <c r="Q26" s="7">
        <v>8.1667947732513451</v>
      </c>
      <c r="R26" s="6">
        <v>3</v>
      </c>
      <c r="S26" s="23">
        <f t="shared" si="3"/>
        <v>3</v>
      </c>
      <c r="T26" s="22">
        <v>990</v>
      </c>
      <c r="U26" s="6">
        <v>3</v>
      </c>
      <c r="V26" s="23">
        <f t="shared" si="4"/>
        <v>3</v>
      </c>
      <c r="W26" s="32">
        <v>43</v>
      </c>
      <c r="X26" s="8">
        <v>1.0117647058823529</v>
      </c>
      <c r="Y26" s="6">
        <v>4</v>
      </c>
      <c r="Z26" s="23">
        <f t="shared" si="5"/>
        <v>4</v>
      </c>
      <c r="AA26" s="31">
        <f t="shared" si="6"/>
        <v>3.4000000000000004</v>
      </c>
      <c r="AB26" s="5">
        <f t="shared" si="7"/>
        <v>3</v>
      </c>
      <c r="AC26" s="4">
        <v>1</v>
      </c>
      <c r="AD26" s="37">
        <f t="shared" si="8"/>
        <v>3</v>
      </c>
      <c r="AE26" s="39">
        <f t="shared" si="9"/>
        <v>2</v>
      </c>
      <c r="AF26" s="39">
        <v>2</v>
      </c>
      <c r="AG26" s="42">
        <f t="shared" si="12"/>
        <v>0</v>
      </c>
      <c r="AH26" s="44">
        <f t="shared" si="13"/>
        <v>2</v>
      </c>
      <c r="AI26" s="9">
        <v>3</v>
      </c>
      <c r="AJ26" s="89">
        <v>6</v>
      </c>
      <c r="AK26" s="9">
        <f t="shared" si="10"/>
        <v>18</v>
      </c>
      <c r="AL26" s="90">
        <f t="shared" si="11"/>
        <v>4</v>
      </c>
    </row>
    <row r="27" spans="1:38" ht="15" thickBot="1" x14ac:dyDescent="0.4">
      <c r="A27" s="16">
        <v>26</v>
      </c>
      <c r="B27" s="17" t="s">
        <v>60</v>
      </c>
      <c r="C27" s="24">
        <v>5</v>
      </c>
      <c r="D27" s="25">
        <v>1</v>
      </c>
      <c r="E27" s="25">
        <v>1</v>
      </c>
      <c r="F27" s="25">
        <v>0</v>
      </c>
      <c r="G27" s="25">
        <f t="shared" si="0"/>
        <v>7</v>
      </c>
      <c r="H27" s="26">
        <v>4</v>
      </c>
      <c r="I27" s="27">
        <f t="shared" si="1"/>
        <v>4</v>
      </c>
      <c r="J27" s="24">
        <v>4448</v>
      </c>
      <c r="K27" s="25">
        <v>1950</v>
      </c>
      <c r="L27" s="28">
        <v>43.839928057553955</v>
      </c>
      <c r="M27" s="26">
        <v>4</v>
      </c>
      <c r="N27" s="27">
        <f t="shared" si="2"/>
        <v>4</v>
      </c>
      <c r="O27" s="30">
        <v>839.89</v>
      </c>
      <c r="P27" s="25">
        <v>44.2</v>
      </c>
      <c r="Q27" s="28">
        <v>5.2625939111074072</v>
      </c>
      <c r="R27" s="25">
        <v>3</v>
      </c>
      <c r="S27" s="27">
        <f t="shared" si="3"/>
        <v>3</v>
      </c>
      <c r="T27" s="24">
        <v>497</v>
      </c>
      <c r="U27" s="25">
        <v>2</v>
      </c>
      <c r="V27" s="27">
        <f t="shared" si="4"/>
        <v>2</v>
      </c>
      <c r="W27" s="33">
        <v>0.66666666666666663</v>
      </c>
      <c r="X27" s="34">
        <v>1.5082956259426846E-2</v>
      </c>
      <c r="Y27" s="25">
        <v>2</v>
      </c>
      <c r="Z27" s="27">
        <f t="shared" si="5"/>
        <v>2</v>
      </c>
      <c r="AA27" s="31">
        <f t="shared" si="6"/>
        <v>2.9000000000000004</v>
      </c>
      <c r="AB27" s="5">
        <f t="shared" si="7"/>
        <v>3</v>
      </c>
      <c r="AC27" s="4">
        <v>3</v>
      </c>
      <c r="AD27" s="37">
        <f t="shared" si="8"/>
        <v>9</v>
      </c>
      <c r="AE27" s="40">
        <f t="shared" si="9"/>
        <v>3</v>
      </c>
      <c r="AF27" s="40">
        <v>3</v>
      </c>
      <c r="AG27" s="42">
        <f t="shared" si="12"/>
        <v>0</v>
      </c>
      <c r="AH27" s="47">
        <f t="shared" si="13"/>
        <v>2</v>
      </c>
      <c r="AI27" s="9">
        <v>3</v>
      </c>
      <c r="AJ27" s="89">
        <v>6</v>
      </c>
      <c r="AK27" s="9">
        <f t="shared" si="10"/>
        <v>18</v>
      </c>
      <c r="AL27" s="90">
        <f t="shared" si="11"/>
        <v>4</v>
      </c>
    </row>
  </sheetData>
  <sortState xmlns:xlrd2="http://schemas.microsoft.com/office/spreadsheetml/2017/richdata2" ref="A2:AL27">
    <sortCondition ref="A2:A27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16B8-9DEA-412E-8A43-14A87240D292}">
  <dimension ref="A1:AL27"/>
  <sheetViews>
    <sheetView zoomScale="70" zoomScaleNormal="70" workbookViewId="0"/>
  </sheetViews>
  <sheetFormatPr defaultColWidth="8.7265625" defaultRowHeight="14" x14ac:dyDescent="0.3"/>
  <cols>
    <col min="1" max="1" width="8.7265625" style="1"/>
    <col min="2" max="2" width="24.81640625" style="1" bestFit="1" customWidth="1"/>
    <col min="3" max="3" width="9.81640625" style="1" customWidth="1"/>
    <col min="4" max="4" width="11.7265625" style="1" customWidth="1"/>
    <col min="5" max="5" width="13.453125" style="1" customWidth="1"/>
    <col min="6" max="6" width="9.81640625" style="1" customWidth="1"/>
    <col min="7" max="7" width="14.453125" style="1" customWidth="1"/>
    <col min="8" max="8" width="9.81640625" style="1" customWidth="1"/>
    <col min="9" max="9" width="18.1796875" style="1" customWidth="1"/>
    <col min="10" max="10" width="9.81640625" style="1" customWidth="1"/>
    <col min="11" max="11" width="15.54296875" style="1" customWidth="1"/>
    <col min="12" max="12" width="16.81640625" style="1" customWidth="1"/>
    <col min="13" max="13" width="9.81640625" style="1" customWidth="1"/>
    <col min="14" max="14" width="16.453125" style="1" customWidth="1"/>
    <col min="15" max="15" width="11.453125" style="1" customWidth="1"/>
    <col min="16" max="26" width="9.81640625" style="1" customWidth="1"/>
    <col min="27" max="27" width="15.81640625" style="1" customWidth="1"/>
    <col min="28" max="28" width="16" style="1" customWidth="1"/>
    <col min="29" max="29" width="21.26953125" style="2" customWidth="1"/>
    <col min="30" max="30" width="15.7265625" style="2" customWidth="1"/>
    <col min="31" max="31" width="16" style="2" customWidth="1"/>
    <col min="32" max="32" width="17" style="2" customWidth="1"/>
    <col min="33" max="33" width="16.81640625" style="2" customWidth="1"/>
    <col min="34" max="34" width="15.1796875" style="2" customWidth="1"/>
    <col min="35" max="35" width="14.54296875" style="2" customWidth="1"/>
    <col min="36" max="36" width="16.81640625" style="2" customWidth="1"/>
    <col min="37" max="37" width="16.26953125" style="2" customWidth="1"/>
    <col min="38" max="38" width="16.453125" style="1" customWidth="1"/>
    <col min="39" max="16384" width="8.7265625" style="1"/>
  </cols>
  <sheetData>
    <row r="1" spans="1:38" ht="96" customHeight="1" x14ac:dyDescent="0.3">
      <c r="A1" s="11" t="s">
        <v>0</v>
      </c>
      <c r="B1" s="12" t="s">
        <v>1</v>
      </c>
      <c r="C1" s="19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1" t="s">
        <v>8</v>
      </c>
      <c r="J1" s="19" t="s">
        <v>9</v>
      </c>
      <c r="K1" s="20" t="s">
        <v>10</v>
      </c>
      <c r="L1" s="20" t="s">
        <v>11</v>
      </c>
      <c r="M1" s="20" t="s">
        <v>7</v>
      </c>
      <c r="N1" s="21" t="s">
        <v>12</v>
      </c>
      <c r="O1" s="19" t="s">
        <v>13</v>
      </c>
      <c r="P1" s="20" t="s">
        <v>14</v>
      </c>
      <c r="Q1" s="20" t="s">
        <v>15</v>
      </c>
      <c r="R1" s="20" t="s">
        <v>7</v>
      </c>
      <c r="S1" s="21" t="s">
        <v>16</v>
      </c>
      <c r="T1" s="19" t="s">
        <v>17</v>
      </c>
      <c r="U1" s="20" t="s">
        <v>7</v>
      </c>
      <c r="V1" s="21" t="s">
        <v>18</v>
      </c>
      <c r="W1" s="19" t="s">
        <v>19</v>
      </c>
      <c r="X1" s="20" t="s">
        <v>20</v>
      </c>
      <c r="Y1" s="20" t="s">
        <v>7</v>
      </c>
      <c r="Z1" s="21" t="s">
        <v>18</v>
      </c>
      <c r="AA1" s="41" t="s">
        <v>22</v>
      </c>
      <c r="AB1" s="38" t="s">
        <v>23</v>
      </c>
      <c r="AC1" s="18" t="s">
        <v>24</v>
      </c>
      <c r="AD1" s="55" t="s">
        <v>25</v>
      </c>
      <c r="AE1" s="38" t="s">
        <v>26</v>
      </c>
      <c r="AF1" s="38" t="s">
        <v>27</v>
      </c>
      <c r="AG1" s="41" t="s">
        <v>28</v>
      </c>
      <c r="AH1" s="38" t="s">
        <v>29</v>
      </c>
      <c r="AI1" s="10" t="s">
        <v>30</v>
      </c>
      <c r="AJ1" s="10" t="s">
        <v>31</v>
      </c>
      <c r="AK1" s="10" t="s">
        <v>32</v>
      </c>
      <c r="AL1" s="10" t="s">
        <v>33</v>
      </c>
    </row>
    <row r="2" spans="1:38" ht="14.5" x14ac:dyDescent="0.3">
      <c r="A2" s="13">
        <v>1</v>
      </c>
      <c r="B2" s="48" t="s">
        <v>34</v>
      </c>
      <c r="C2" s="22">
        <v>1</v>
      </c>
      <c r="D2" s="6">
        <v>2</v>
      </c>
      <c r="E2" s="6">
        <v>0</v>
      </c>
      <c r="F2" s="6">
        <v>0</v>
      </c>
      <c r="G2" s="6">
        <f t="shared" ref="G2:G27" si="0">SUM(C2:E2)</f>
        <v>3</v>
      </c>
      <c r="H2" s="5">
        <v>3</v>
      </c>
      <c r="I2" s="23">
        <f t="shared" ref="I2:I27" si="1">H2</f>
        <v>3</v>
      </c>
      <c r="J2" s="22">
        <v>16931</v>
      </c>
      <c r="K2" s="6">
        <v>10927</v>
      </c>
      <c r="L2" s="7">
        <v>64.53842064851456</v>
      </c>
      <c r="M2" s="5">
        <v>3</v>
      </c>
      <c r="N2" s="23">
        <f t="shared" ref="N2:N27" si="2">M2</f>
        <v>3</v>
      </c>
      <c r="O2" s="29">
        <v>1983.64</v>
      </c>
      <c r="P2" s="6">
        <v>82</v>
      </c>
      <c r="Q2" s="7">
        <v>4.1338146034562717</v>
      </c>
      <c r="R2" s="6">
        <v>2</v>
      </c>
      <c r="S2" s="23">
        <f t="shared" ref="S2:S27" si="3">R2</f>
        <v>2</v>
      </c>
      <c r="T2" s="22">
        <v>1878</v>
      </c>
      <c r="U2" s="6">
        <v>4</v>
      </c>
      <c r="V2" s="23">
        <f t="shared" ref="V2:V27" si="4">U2</f>
        <v>4</v>
      </c>
      <c r="W2" s="32">
        <v>14</v>
      </c>
      <c r="X2" s="8">
        <v>0.17073170731707318</v>
      </c>
      <c r="Y2" s="6">
        <v>3</v>
      </c>
      <c r="Z2" s="23">
        <f t="shared" ref="Z2:Z27" si="5">Y2</f>
        <v>3</v>
      </c>
      <c r="AA2" s="51">
        <f t="shared" ref="AA2:AA27" si="6">(0.25*I2+0*N2+0.25*S2+0.25*V2+0.25*Z2)</f>
        <v>3</v>
      </c>
      <c r="AB2" s="53">
        <f t="shared" ref="AB2:AB27" si="7">IF(AA2&lt;1.5,1,IF(AA2&lt;2.5,2,IF(AA2&lt;3.5,3,4)))</f>
        <v>3</v>
      </c>
      <c r="AC2" s="52">
        <v>3</v>
      </c>
      <c r="AD2" s="37">
        <f t="shared" ref="AD2:AD27" si="8">AB2*AC2</f>
        <v>9</v>
      </c>
      <c r="AE2" s="39">
        <f>IF(AD2&lt;3,1,IF(AD2&lt;5,2,IF(AD2&lt;12,3,4)))</f>
        <v>3</v>
      </c>
      <c r="AF2" s="39">
        <v>2</v>
      </c>
      <c r="AG2" s="42">
        <f>AE2-AF2</f>
        <v>1</v>
      </c>
      <c r="AH2" s="56">
        <f>IF(AG2&lt;-1,1,IF(AG2&lt;1,2,IF(AG2=1,3,4)))</f>
        <v>3</v>
      </c>
      <c r="AI2" s="9">
        <v>2</v>
      </c>
      <c r="AJ2" s="88">
        <v>6</v>
      </c>
      <c r="AK2" s="9">
        <f t="shared" ref="AK2:AK27" si="9">AI2*AJ2</f>
        <v>12</v>
      </c>
      <c r="AL2" s="92">
        <f t="shared" ref="AL2:AL27" si="10">IF(AK2&lt;6,1,IF(AK2&lt;12,2,IF(AK2&lt;18,3,4)))</f>
        <v>3</v>
      </c>
    </row>
    <row r="3" spans="1:38" ht="14.5" x14ac:dyDescent="0.3">
      <c r="A3" s="13">
        <v>2</v>
      </c>
      <c r="B3" s="48" t="s">
        <v>35</v>
      </c>
      <c r="C3" s="22">
        <v>1</v>
      </c>
      <c r="D3" s="6">
        <v>1</v>
      </c>
      <c r="E3" s="6">
        <v>1</v>
      </c>
      <c r="F3" s="6">
        <v>3</v>
      </c>
      <c r="G3" s="6">
        <f t="shared" si="0"/>
        <v>3</v>
      </c>
      <c r="H3" s="5">
        <v>3</v>
      </c>
      <c r="I3" s="23">
        <f t="shared" si="1"/>
        <v>3</v>
      </c>
      <c r="J3" s="22">
        <v>3582</v>
      </c>
      <c r="K3" s="6">
        <v>2842</v>
      </c>
      <c r="L3" s="7">
        <v>79.341150195421548</v>
      </c>
      <c r="M3" s="5">
        <v>3</v>
      </c>
      <c r="N3" s="23">
        <f t="shared" si="2"/>
        <v>3</v>
      </c>
      <c r="O3" s="29">
        <v>244.9</v>
      </c>
      <c r="P3" s="6">
        <v>22</v>
      </c>
      <c r="Q3" s="7">
        <v>8.9832584728460603</v>
      </c>
      <c r="R3" s="6">
        <v>3</v>
      </c>
      <c r="S3" s="23">
        <f t="shared" si="3"/>
        <v>3</v>
      </c>
      <c r="T3" s="22">
        <v>379</v>
      </c>
      <c r="U3" s="6">
        <v>2</v>
      </c>
      <c r="V3" s="23">
        <f t="shared" si="4"/>
        <v>2</v>
      </c>
      <c r="W3" s="32">
        <v>23</v>
      </c>
      <c r="X3" s="8">
        <v>1.0454545454545454</v>
      </c>
      <c r="Y3" s="6">
        <v>4</v>
      </c>
      <c r="Z3" s="23">
        <f t="shared" si="5"/>
        <v>4</v>
      </c>
      <c r="AA3" s="51">
        <f t="shared" si="6"/>
        <v>3</v>
      </c>
      <c r="AB3" s="53">
        <f t="shared" si="7"/>
        <v>3</v>
      </c>
      <c r="AC3" s="52">
        <v>0</v>
      </c>
      <c r="AD3" s="37">
        <f t="shared" si="8"/>
        <v>0</v>
      </c>
      <c r="AE3" s="39">
        <v>0</v>
      </c>
      <c r="AF3" s="39">
        <v>0</v>
      </c>
      <c r="AG3" s="42">
        <v>0</v>
      </c>
      <c r="AH3" s="86">
        <v>0</v>
      </c>
      <c r="AI3" s="9">
        <v>2</v>
      </c>
      <c r="AJ3" s="88">
        <v>5</v>
      </c>
      <c r="AK3" s="9">
        <f t="shared" si="9"/>
        <v>10</v>
      </c>
      <c r="AL3" s="91">
        <f t="shared" si="10"/>
        <v>2</v>
      </c>
    </row>
    <row r="4" spans="1:38" ht="14.5" x14ac:dyDescent="0.3">
      <c r="A4" s="13">
        <v>3</v>
      </c>
      <c r="B4" s="49" t="s">
        <v>36</v>
      </c>
      <c r="C4" s="22">
        <v>0</v>
      </c>
      <c r="D4" s="6">
        <v>0</v>
      </c>
      <c r="E4" s="6">
        <v>0</v>
      </c>
      <c r="F4" s="6">
        <v>10</v>
      </c>
      <c r="G4" s="6">
        <f t="shared" si="0"/>
        <v>0</v>
      </c>
      <c r="H4" s="5">
        <v>1</v>
      </c>
      <c r="I4" s="23">
        <f t="shared" si="1"/>
        <v>1</v>
      </c>
      <c r="J4" s="22">
        <v>15021</v>
      </c>
      <c r="K4" s="6">
        <v>14105</v>
      </c>
      <c r="L4" s="7">
        <v>93.90187071433327</v>
      </c>
      <c r="M4" s="5">
        <v>2</v>
      </c>
      <c r="N4" s="23">
        <f t="shared" si="2"/>
        <v>2</v>
      </c>
      <c r="O4" s="29">
        <v>500.85</v>
      </c>
      <c r="P4" s="6">
        <v>44.1</v>
      </c>
      <c r="Q4" s="7">
        <v>8.8050314465408803</v>
      </c>
      <c r="R4" s="6">
        <v>3</v>
      </c>
      <c r="S4" s="23">
        <f t="shared" si="3"/>
        <v>3</v>
      </c>
      <c r="T4" s="22">
        <v>1536</v>
      </c>
      <c r="U4" s="6">
        <v>4</v>
      </c>
      <c r="V4" s="23">
        <f t="shared" si="4"/>
        <v>4</v>
      </c>
      <c r="W4" s="32">
        <v>3.3333333333333335</v>
      </c>
      <c r="X4" s="8">
        <v>7.5585789871504161E-2</v>
      </c>
      <c r="Y4" s="6">
        <v>2</v>
      </c>
      <c r="Z4" s="23">
        <f t="shared" si="5"/>
        <v>2</v>
      </c>
      <c r="AA4" s="51">
        <f t="shared" si="6"/>
        <v>2.5</v>
      </c>
      <c r="AB4" s="53">
        <f t="shared" si="7"/>
        <v>3</v>
      </c>
      <c r="AC4" s="52">
        <v>3</v>
      </c>
      <c r="AD4" s="37">
        <f t="shared" si="8"/>
        <v>9</v>
      </c>
      <c r="AE4" s="39">
        <f>IF(AD4&lt;3,1,IF(AD4&lt;5,2,IF(AD4&lt;12,3,4)))</f>
        <v>3</v>
      </c>
      <c r="AF4" s="39">
        <v>4</v>
      </c>
      <c r="AG4" s="42">
        <f>AE4-AF4</f>
        <v>-1</v>
      </c>
      <c r="AH4" s="44">
        <f>IF(AG4&lt;-1,1,IF(AG4&lt;1,2,IF(AG4=1,3,4)))</f>
        <v>2</v>
      </c>
      <c r="AI4" s="9">
        <v>2</v>
      </c>
      <c r="AJ4" s="88">
        <v>6</v>
      </c>
      <c r="AK4" s="9">
        <f t="shared" si="9"/>
        <v>12</v>
      </c>
      <c r="AL4" s="92">
        <f t="shared" si="10"/>
        <v>3</v>
      </c>
    </row>
    <row r="5" spans="1:38" ht="14.5" x14ac:dyDescent="0.3">
      <c r="A5" s="13">
        <v>4</v>
      </c>
      <c r="B5" s="48" t="s">
        <v>37</v>
      </c>
      <c r="C5" s="22">
        <v>0</v>
      </c>
      <c r="D5" s="6">
        <v>1</v>
      </c>
      <c r="E5" s="6">
        <v>0</v>
      </c>
      <c r="F5" s="6">
        <v>5</v>
      </c>
      <c r="G5" s="6">
        <f t="shared" si="0"/>
        <v>1</v>
      </c>
      <c r="H5" s="5">
        <v>2</v>
      </c>
      <c r="I5" s="23">
        <f t="shared" si="1"/>
        <v>2</v>
      </c>
      <c r="J5" s="22">
        <v>3945</v>
      </c>
      <c r="K5" s="6">
        <v>2800</v>
      </c>
      <c r="L5" s="7">
        <v>70.975918884664125</v>
      </c>
      <c r="M5" s="5">
        <v>3</v>
      </c>
      <c r="N5" s="23">
        <f t="shared" si="2"/>
        <v>3</v>
      </c>
      <c r="O5" s="29">
        <v>711.89</v>
      </c>
      <c r="P5" s="6">
        <v>45.9</v>
      </c>
      <c r="Q5" s="7">
        <v>6.4476253353748474</v>
      </c>
      <c r="R5" s="6">
        <v>3</v>
      </c>
      <c r="S5" s="23">
        <f t="shared" si="3"/>
        <v>3</v>
      </c>
      <c r="T5" s="22">
        <v>579</v>
      </c>
      <c r="U5" s="6">
        <v>3</v>
      </c>
      <c r="V5" s="23">
        <f t="shared" si="4"/>
        <v>3</v>
      </c>
      <c r="W5" s="32">
        <v>1.6666666666666667</v>
      </c>
      <c r="X5" s="8">
        <v>3.6310820624546117E-2</v>
      </c>
      <c r="Y5" s="6">
        <v>2</v>
      </c>
      <c r="Z5" s="23">
        <f t="shared" si="5"/>
        <v>2</v>
      </c>
      <c r="AA5" s="51">
        <f t="shared" si="6"/>
        <v>2.5</v>
      </c>
      <c r="AB5" s="53">
        <f t="shared" si="7"/>
        <v>3</v>
      </c>
      <c r="AC5" s="52">
        <v>2</v>
      </c>
      <c r="AD5" s="37">
        <f t="shared" si="8"/>
        <v>6</v>
      </c>
      <c r="AE5" s="39">
        <f>IF(AD5&lt;3,1,IF(AD5&lt;5,2,IF(AD5&lt;12,3,4)))</f>
        <v>3</v>
      </c>
      <c r="AF5" s="39">
        <v>3</v>
      </c>
      <c r="AG5" s="42">
        <f>AE5-AF5</f>
        <v>0</v>
      </c>
      <c r="AH5" s="44">
        <f>IF(AG5&lt;-1,1,IF(AG5&lt;1,2,IF(AG5=1,3,4)))</f>
        <v>2</v>
      </c>
      <c r="AI5" s="9">
        <v>2</v>
      </c>
      <c r="AJ5" s="88">
        <v>5</v>
      </c>
      <c r="AK5" s="9">
        <f t="shared" si="9"/>
        <v>10</v>
      </c>
      <c r="AL5" s="91">
        <f t="shared" si="10"/>
        <v>2</v>
      </c>
    </row>
    <row r="6" spans="1:38" ht="14.5" x14ac:dyDescent="0.3">
      <c r="A6" s="13">
        <v>5</v>
      </c>
      <c r="B6" s="48" t="s">
        <v>38</v>
      </c>
      <c r="C6" s="22">
        <v>8</v>
      </c>
      <c r="D6" s="6">
        <v>3</v>
      </c>
      <c r="E6" s="6">
        <v>0</v>
      </c>
      <c r="F6" s="6">
        <v>5</v>
      </c>
      <c r="G6" s="6">
        <f t="shared" si="0"/>
        <v>11</v>
      </c>
      <c r="H6" s="5">
        <v>4</v>
      </c>
      <c r="I6" s="23">
        <f t="shared" si="1"/>
        <v>4</v>
      </c>
      <c r="J6" s="22">
        <v>8209</v>
      </c>
      <c r="K6" s="6">
        <v>7948</v>
      </c>
      <c r="L6" s="7">
        <v>96.820562796930204</v>
      </c>
      <c r="M6" s="5">
        <v>1</v>
      </c>
      <c r="N6" s="23">
        <f t="shared" si="2"/>
        <v>1</v>
      </c>
      <c r="O6" s="29">
        <v>1234.46</v>
      </c>
      <c r="P6" s="6">
        <v>108.6</v>
      </c>
      <c r="Q6" s="7">
        <v>8.797368890040989</v>
      </c>
      <c r="R6" s="6">
        <v>3</v>
      </c>
      <c r="S6" s="23">
        <f t="shared" si="3"/>
        <v>3</v>
      </c>
      <c r="T6" s="22">
        <v>1682</v>
      </c>
      <c r="U6" s="6">
        <v>4</v>
      </c>
      <c r="V6" s="23">
        <f t="shared" si="4"/>
        <v>4</v>
      </c>
      <c r="W6" s="32">
        <v>36.666666666666664</v>
      </c>
      <c r="X6" s="8">
        <v>0.33763044812768567</v>
      </c>
      <c r="Y6" s="6">
        <v>3</v>
      </c>
      <c r="Z6" s="23">
        <f t="shared" si="5"/>
        <v>3</v>
      </c>
      <c r="AA6" s="51">
        <f t="shared" si="6"/>
        <v>3.5</v>
      </c>
      <c r="AB6" s="53">
        <f t="shared" si="7"/>
        <v>4</v>
      </c>
      <c r="AC6" s="52">
        <v>4</v>
      </c>
      <c r="AD6" s="37">
        <f t="shared" si="8"/>
        <v>16</v>
      </c>
      <c r="AE6" s="39">
        <f>IF(AD6&lt;3,1,IF(AD6&lt;5,2,IF(AD6&lt;12,3,4)))</f>
        <v>4</v>
      </c>
      <c r="AF6" s="39" t="s">
        <v>39</v>
      </c>
      <c r="AG6" s="42" t="s">
        <v>39</v>
      </c>
      <c r="AH6" s="46">
        <f>AE6</f>
        <v>4</v>
      </c>
      <c r="AI6" s="9">
        <v>2</v>
      </c>
      <c r="AJ6" s="88">
        <v>6</v>
      </c>
      <c r="AK6" s="9">
        <f t="shared" si="9"/>
        <v>12</v>
      </c>
      <c r="AL6" s="92">
        <f t="shared" si="10"/>
        <v>3</v>
      </c>
    </row>
    <row r="7" spans="1:38" ht="14.5" x14ac:dyDescent="0.3">
      <c r="A7" s="13">
        <v>6</v>
      </c>
      <c r="B7" s="48" t="s">
        <v>40</v>
      </c>
      <c r="C7" s="22">
        <v>3</v>
      </c>
      <c r="D7" s="6">
        <v>1</v>
      </c>
      <c r="E7" s="6">
        <v>0</v>
      </c>
      <c r="F7" s="6">
        <v>71</v>
      </c>
      <c r="G7" s="6">
        <f t="shared" si="0"/>
        <v>4</v>
      </c>
      <c r="H7" s="5">
        <v>3</v>
      </c>
      <c r="I7" s="23">
        <f t="shared" si="1"/>
        <v>3</v>
      </c>
      <c r="J7" s="22">
        <v>10114</v>
      </c>
      <c r="K7" s="6">
        <v>6485</v>
      </c>
      <c r="L7" s="7">
        <v>64.119042910816688</v>
      </c>
      <c r="M7" s="5">
        <v>3</v>
      </c>
      <c r="N7" s="23">
        <f t="shared" si="2"/>
        <v>3</v>
      </c>
      <c r="O7" s="29">
        <v>993.08</v>
      </c>
      <c r="P7" s="6">
        <v>45.3</v>
      </c>
      <c r="Q7" s="7">
        <v>4.561566036975873</v>
      </c>
      <c r="R7" s="6">
        <v>2</v>
      </c>
      <c r="S7" s="23">
        <f t="shared" si="3"/>
        <v>2</v>
      </c>
      <c r="T7" s="22">
        <v>760</v>
      </c>
      <c r="U7" s="6">
        <v>3</v>
      </c>
      <c r="V7" s="23">
        <f t="shared" si="4"/>
        <v>3</v>
      </c>
      <c r="W7" s="32">
        <v>9</v>
      </c>
      <c r="X7" s="8">
        <v>0.19867549668874174</v>
      </c>
      <c r="Y7" s="6">
        <v>3</v>
      </c>
      <c r="Z7" s="23">
        <f t="shared" si="5"/>
        <v>3</v>
      </c>
      <c r="AA7" s="51">
        <f t="shared" si="6"/>
        <v>2.75</v>
      </c>
      <c r="AB7" s="53">
        <f t="shared" si="7"/>
        <v>3</v>
      </c>
      <c r="AC7" s="52">
        <v>1</v>
      </c>
      <c r="AD7" s="37">
        <f t="shared" si="8"/>
        <v>3</v>
      </c>
      <c r="AE7" s="39">
        <f>IF(AD7&lt;3,1,IF(AD7&lt;5,2,IF(AD7&lt;12,3,4)))</f>
        <v>2</v>
      </c>
      <c r="AF7" s="39">
        <v>1</v>
      </c>
      <c r="AG7" s="42">
        <f>AE7-AF7</f>
        <v>1</v>
      </c>
      <c r="AH7" s="56">
        <f>IF(AG7&lt;-1,1,IF(AG7&lt;1,2,IF(AG7=1,3,4)))</f>
        <v>3</v>
      </c>
      <c r="AI7" s="9">
        <v>2</v>
      </c>
      <c r="AJ7" s="88">
        <v>5</v>
      </c>
      <c r="AK7" s="9">
        <f t="shared" si="9"/>
        <v>10</v>
      </c>
      <c r="AL7" s="91">
        <f t="shared" si="10"/>
        <v>2</v>
      </c>
    </row>
    <row r="8" spans="1:38" ht="14.5" x14ac:dyDescent="0.3">
      <c r="A8" s="13">
        <v>7</v>
      </c>
      <c r="B8" s="48" t="s">
        <v>41</v>
      </c>
      <c r="C8" s="22">
        <v>5</v>
      </c>
      <c r="D8" s="6">
        <v>1</v>
      </c>
      <c r="E8" s="6">
        <v>0</v>
      </c>
      <c r="F8" s="6">
        <v>18</v>
      </c>
      <c r="G8" s="6">
        <f t="shared" si="0"/>
        <v>6</v>
      </c>
      <c r="H8" s="5">
        <v>4</v>
      </c>
      <c r="I8" s="23">
        <f t="shared" si="1"/>
        <v>4</v>
      </c>
      <c r="J8" s="22">
        <v>6557</v>
      </c>
      <c r="K8" s="6">
        <v>6250</v>
      </c>
      <c r="L8" s="7">
        <v>95.317980783895081</v>
      </c>
      <c r="M8" s="5">
        <v>1</v>
      </c>
      <c r="N8" s="23">
        <f t="shared" si="2"/>
        <v>1</v>
      </c>
      <c r="O8" s="29">
        <v>831.6</v>
      </c>
      <c r="P8" s="6">
        <v>70.599999999999994</v>
      </c>
      <c r="Q8" s="7">
        <v>8.4896584896584883</v>
      </c>
      <c r="R8" s="6">
        <v>3</v>
      </c>
      <c r="S8" s="23">
        <f t="shared" si="3"/>
        <v>3</v>
      </c>
      <c r="T8" s="22">
        <v>866</v>
      </c>
      <c r="U8" s="6">
        <v>3</v>
      </c>
      <c r="V8" s="23">
        <f t="shared" si="4"/>
        <v>3</v>
      </c>
      <c r="W8" s="32">
        <v>9</v>
      </c>
      <c r="X8" s="8">
        <v>0.12747875354107649</v>
      </c>
      <c r="Y8" s="6">
        <v>3</v>
      </c>
      <c r="Z8" s="23">
        <f t="shared" si="5"/>
        <v>3</v>
      </c>
      <c r="AA8" s="51">
        <f t="shared" si="6"/>
        <v>3.25</v>
      </c>
      <c r="AB8" s="53">
        <f t="shared" si="7"/>
        <v>3</v>
      </c>
      <c r="AC8" s="52">
        <v>3</v>
      </c>
      <c r="AD8" s="37">
        <f t="shared" si="8"/>
        <v>9</v>
      </c>
      <c r="AE8" s="39">
        <f>IF(AD8&lt;3,1,IF(AD8&lt;5,2,IF(AD8&lt;12,3,4)))</f>
        <v>3</v>
      </c>
      <c r="AF8" s="39">
        <v>2</v>
      </c>
      <c r="AG8" s="42">
        <f>AE8-AF8</f>
        <v>1</v>
      </c>
      <c r="AH8" s="56">
        <f>IF(AG8&lt;-1,1,IF(AG8&lt;1,2,IF(AG8=1,3,4)))</f>
        <v>3</v>
      </c>
      <c r="AI8" s="9">
        <v>2</v>
      </c>
      <c r="AJ8" s="88">
        <v>6</v>
      </c>
      <c r="AK8" s="9">
        <f t="shared" si="9"/>
        <v>12</v>
      </c>
      <c r="AL8" s="92">
        <f t="shared" si="10"/>
        <v>3</v>
      </c>
    </row>
    <row r="9" spans="1:38" ht="14.5" x14ac:dyDescent="0.3">
      <c r="A9" s="13">
        <v>8</v>
      </c>
      <c r="B9" s="48" t="s">
        <v>42</v>
      </c>
      <c r="C9" s="22">
        <v>9</v>
      </c>
      <c r="D9" s="6">
        <v>1</v>
      </c>
      <c r="E9" s="6">
        <v>1</v>
      </c>
      <c r="F9" s="6">
        <v>7</v>
      </c>
      <c r="G9" s="6">
        <f t="shared" si="0"/>
        <v>11</v>
      </c>
      <c r="H9" s="5">
        <v>4</v>
      </c>
      <c r="I9" s="23">
        <f t="shared" si="1"/>
        <v>4</v>
      </c>
      <c r="J9" s="22">
        <v>4367</v>
      </c>
      <c r="K9" s="6">
        <v>4358</v>
      </c>
      <c r="L9" s="7">
        <v>99.793908861918936</v>
      </c>
      <c r="M9" s="5">
        <v>1</v>
      </c>
      <c r="N9" s="23">
        <f t="shared" si="2"/>
        <v>1</v>
      </c>
      <c r="O9" s="29">
        <v>485.02</v>
      </c>
      <c r="P9" s="6">
        <v>66.099999999999994</v>
      </c>
      <c r="Q9" s="7">
        <v>13.628303987464433</v>
      </c>
      <c r="R9" s="6">
        <v>4</v>
      </c>
      <c r="S9" s="23">
        <f t="shared" si="3"/>
        <v>4</v>
      </c>
      <c r="T9" s="22">
        <v>1056</v>
      </c>
      <c r="U9" s="6">
        <v>4</v>
      </c>
      <c r="V9" s="23">
        <f t="shared" si="4"/>
        <v>4</v>
      </c>
      <c r="W9" s="32">
        <v>2</v>
      </c>
      <c r="X9" s="8">
        <v>3.0257186081694407E-2</v>
      </c>
      <c r="Y9" s="6">
        <v>2</v>
      </c>
      <c r="Z9" s="23">
        <f t="shared" si="5"/>
        <v>2</v>
      </c>
      <c r="AA9" s="51">
        <f t="shared" si="6"/>
        <v>3.5</v>
      </c>
      <c r="AB9" s="53">
        <f t="shared" si="7"/>
        <v>4</v>
      </c>
      <c r="AC9" s="52">
        <v>0</v>
      </c>
      <c r="AD9" s="37">
        <f t="shared" si="8"/>
        <v>0</v>
      </c>
      <c r="AE9" s="39">
        <v>0</v>
      </c>
      <c r="AF9" s="39">
        <v>0</v>
      </c>
      <c r="AG9" s="42">
        <v>0</v>
      </c>
      <c r="AH9" s="86">
        <v>0</v>
      </c>
      <c r="AI9" s="9">
        <v>2</v>
      </c>
      <c r="AJ9" s="88">
        <v>5</v>
      </c>
      <c r="AK9" s="9">
        <f t="shared" si="9"/>
        <v>10</v>
      </c>
      <c r="AL9" s="91">
        <f t="shared" si="10"/>
        <v>2</v>
      </c>
    </row>
    <row r="10" spans="1:38" ht="14.5" x14ac:dyDescent="0.3">
      <c r="A10" s="13">
        <v>9</v>
      </c>
      <c r="B10" s="48" t="s">
        <v>43</v>
      </c>
      <c r="C10" s="22">
        <v>0</v>
      </c>
      <c r="D10" s="6">
        <v>3</v>
      </c>
      <c r="E10" s="6">
        <v>0</v>
      </c>
      <c r="F10" s="6">
        <v>0</v>
      </c>
      <c r="G10" s="6">
        <f t="shared" si="0"/>
        <v>3</v>
      </c>
      <c r="H10" s="5">
        <v>3</v>
      </c>
      <c r="I10" s="23">
        <f t="shared" si="1"/>
        <v>3</v>
      </c>
      <c r="J10" s="22">
        <v>6072</v>
      </c>
      <c r="K10" s="6">
        <v>1893</v>
      </c>
      <c r="L10" s="7">
        <v>31.175889328063242</v>
      </c>
      <c r="M10" s="5">
        <v>4</v>
      </c>
      <c r="N10" s="23">
        <f t="shared" si="2"/>
        <v>4</v>
      </c>
      <c r="O10" s="29">
        <v>1148</v>
      </c>
      <c r="P10" s="6">
        <v>13.1</v>
      </c>
      <c r="Q10" s="7">
        <v>1.1411149825783973</v>
      </c>
      <c r="R10" s="6">
        <v>2</v>
      </c>
      <c r="S10" s="23">
        <f t="shared" si="3"/>
        <v>2</v>
      </c>
      <c r="T10" s="22">
        <v>203</v>
      </c>
      <c r="U10" s="6">
        <v>1</v>
      </c>
      <c r="V10" s="23">
        <f t="shared" si="4"/>
        <v>1</v>
      </c>
      <c r="W10" s="32">
        <v>10</v>
      </c>
      <c r="X10" s="8">
        <v>0.76335877862595425</v>
      </c>
      <c r="Y10" s="6">
        <v>3</v>
      </c>
      <c r="Z10" s="23">
        <f t="shared" si="5"/>
        <v>3</v>
      </c>
      <c r="AA10" s="51">
        <f t="shared" si="6"/>
        <v>2.25</v>
      </c>
      <c r="AB10" s="53">
        <f t="shared" si="7"/>
        <v>2</v>
      </c>
      <c r="AC10" s="52">
        <v>3</v>
      </c>
      <c r="AD10" s="37">
        <f t="shared" si="8"/>
        <v>6</v>
      </c>
      <c r="AE10" s="39">
        <f t="shared" ref="AE10:AE25" si="11">IF(AD10&lt;3,1,IF(AD10&lt;5,2,IF(AD10&lt;12,3,4)))</f>
        <v>3</v>
      </c>
      <c r="AF10" s="39">
        <v>3</v>
      </c>
      <c r="AG10" s="42">
        <f t="shared" ref="AG10:AG25" si="12">AE10-AF10</f>
        <v>0</v>
      </c>
      <c r="AH10" s="44">
        <f t="shared" ref="AH10:AH25" si="13">IF(AG10&lt;-1,1,IF(AG10&lt;1,2,IF(AG10=1,3,4)))</f>
        <v>2</v>
      </c>
      <c r="AI10" s="9">
        <v>2</v>
      </c>
      <c r="AJ10" s="88">
        <v>6</v>
      </c>
      <c r="AK10" s="9">
        <f t="shared" si="9"/>
        <v>12</v>
      </c>
      <c r="AL10" s="92">
        <f t="shared" si="10"/>
        <v>3</v>
      </c>
    </row>
    <row r="11" spans="1:38" ht="14.5" x14ac:dyDescent="0.3">
      <c r="A11" s="13">
        <v>10</v>
      </c>
      <c r="B11" s="48" t="s">
        <v>44</v>
      </c>
      <c r="C11" s="22">
        <v>0</v>
      </c>
      <c r="D11" s="6">
        <v>0</v>
      </c>
      <c r="E11" s="6">
        <v>2</v>
      </c>
      <c r="F11" s="6">
        <v>1</v>
      </c>
      <c r="G11" s="6">
        <f t="shared" si="0"/>
        <v>2</v>
      </c>
      <c r="H11" s="5">
        <v>3</v>
      </c>
      <c r="I11" s="23">
        <f t="shared" si="1"/>
        <v>3</v>
      </c>
      <c r="J11" s="22">
        <v>4452</v>
      </c>
      <c r="K11" s="6">
        <v>820</v>
      </c>
      <c r="L11" s="7">
        <v>18.418688230008986</v>
      </c>
      <c r="M11" s="5">
        <v>4</v>
      </c>
      <c r="N11" s="23">
        <f t="shared" si="2"/>
        <v>4</v>
      </c>
      <c r="O11" s="29">
        <v>842.89</v>
      </c>
      <c r="P11" s="6">
        <v>6.6</v>
      </c>
      <c r="Q11" s="7">
        <v>0.78302032293656354</v>
      </c>
      <c r="R11" s="6">
        <v>1</v>
      </c>
      <c r="S11" s="23">
        <f t="shared" si="3"/>
        <v>1</v>
      </c>
      <c r="T11" s="22">
        <v>141</v>
      </c>
      <c r="U11" s="6">
        <v>1</v>
      </c>
      <c r="V11" s="23">
        <f t="shared" si="4"/>
        <v>1</v>
      </c>
      <c r="W11" s="32">
        <v>0</v>
      </c>
      <c r="X11" s="8">
        <v>0</v>
      </c>
      <c r="Y11" s="6">
        <v>1</v>
      </c>
      <c r="Z11" s="23">
        <f t="shared" si="5"/>
        <v>1</v>
      </c>
      <c r="AA11" s="51">
        <f t="shared" si="6"/>
        <v>1.5</v>
      </c>
      <c r="AB11" s="53">
        <f t="shared" si="7"/>
        <v>2</v>
      </c>
      <c r="AC11" s="52">
        <v>1</v>
      </c>
      <c r="AD11" s="37">
        <f t="shared" si="8"/>
        <v>2</v>
      </c>
      <c r="AE11" s="39">
        <f t="shared" si="11"/>
        <v>1</v>
      </c>
      <c r="AF11" s="39">
        <v>3</v>
      </c>
      <c r="AG11" s="42">
        <f t="shared" si="12"/>
        <v>-2</v>
      </c>
      <c r="AH11" s="43">
        <f t="shared" si="13"/>
        <v>1</v>
      </c>
      <c r="AI11" s="9">
        <v>2</v>
      </c>
      <c r="AJ11" s="88">
        <v>5</v>
      </c>
      <c r="AK11" s="9">
        <f t="shared" si="9"/>
        <v>10</v>
      </c>
      <c r="AL11" s="91">
        <f t="shared" si="10"/>
        <v>2</v>
      </c>
    </row>
    <row r="12" spans="1:38" ht="14.5" x14ac:dyDescent="0.3">
      <c r="A12" s="13">
        <v>11</v>
      </c>
      <c r="B12" s="48" t="s">
        <v>45</v>
      </c>
      <c r="C12" s="22">
        <v>0</v>
      </c>
      <c r="D12" s="6">
        <v>3</v>
      </c>
      <c r="E12" s="6">
        <v>2</v>
      </c>
      <c r="F12" s="6">
        <v>4</v>
      </c>
      <c r="G12" s="6">
        <f t="shared" si="0"/>
        <v>5</v>
      </c>
      <c r="H12" s="5">
        <v>3</v>
      </c>
      <c r="I12" s="23">
        <f t="shared" si="1"/>
        <v>3</v>
      </c>
      <c r="J12" s="22">
        <v>7381</v>
      </c>
      <c r="K12" s="6">
        <v>2767</v>
      </c>
      <c r="L12" s="7">
        <v>37.488145237772656</v>
      </c>
      <c r="M12" s="5">
        <v>4</v>
      </c>
      <c r="N12" s="23">
        <f t="shared" si="2"/>
        <v>4</v>
      </c>
      <c r="O12" s="29">
        <v>1150.77</v>
      </c>
      <c r="P12" s="6">
        <v>44.6</v>
      </c>
      <c r="Q12" s="7">
        <v>3.8756658585121269</v>
      </c>
      <c r="R12" s="6">
        <v>2</v>
      </c>
      <c r="S12" s="23">
        <f t="shared" si="3"/>
        <v>2</v>
      </c>
      <c r="T12" s="22">
        <v>592</v>
      </c>
      <c r="U12" s="6">
        <v>3</v>
      </c>
      <c r="V12" s="23">
        <f t="shared" si="4"/>
        <v>3</v>
      </c>
      <c r="W12" s="32">
        <v>0</v>
      </c>
      <c r="X12" s="8">
        <v>0</v>
      </c>
      <c r="Y12" s="6">
        <v>1</v>
      </c>
      <c r="Z12" s="23">
        <f t="shared" si="5"/>
        <v>1</v>
      </c>
      <c r="AA12" s="51">
        <f t="shared" si="6"/>
        <v>2.25</v>
      </c>
      <c r="AB12" s="53">
        <f t="shared" si="7"/>
        <v>2</v>
      </c>
      <c r="AC12" s="52">
        <v>2</v>
      </c>
      <c r="AD12" s="37">
        <f t="shared" si="8"/>
        <v>4</v>
      </c>
      <c r="AE12" s="39">
        <f t="shared" si="11"/>
        <v>2</v>
      </c>
      <c r="AF12" s="39">
        <v>3</v>
      </c>
      <c r="AG12" s="42">
        <f t="shared" si="12"/>
        <v>-1</v>
      </c>
      <c r="AH12" s="44">
        <f t="shared" si="13"/>
        <v>2</v>
      </c>
      <c r="AI12" s="9">
        <v>2</v>
      </c>
      <c r="AJ12" s="88">
        <v>5</v>
      </c>
      <c r="AK12" s="9">
        <f t="shared" si="9"/>
        <v>10</v>
      </c>
      <c r="AL12" s="91">
        <f t="shared" si="10"/>
        <v>2</v>
      </c>
    </row>
    <row r="13" spans="1:38" ht="14.5" x14ac:dyDescent="0.3">
      <c r="A13" s="13">
        <v>12</v>
      </c>
      <c r="B13" s="48" t="s">
        <v>46</v>
      </c>
      <c r="C13" s="22">
        <v>2</v>
      </c>
      <c r="D13" s="6">
        <v>2</v>
      </c>
      <c r="E13" s="6">
        <v>1</v>
      </c>
      <c r="F13" s="6">
        <v>2</v>
      </c>
      <c r="G13" s="6">
        <f t="shared" si="0"/>
        <v>5</v>
      </c>
      <c r="H13" s="5">
        <v>3</v>
      </c>
      <c r="I13" s="23">
        <f t="shared" si="1"/>
        <v>3</v>
      </c>
      <c r="J13" s="22">
        <v>7010</v>
      </c>
      <c r="K13" s="6">
        <v>6785</v>
      </c>
      <c r="L13" s="7">
        <v>96.790299572039942</v>
      </c>
      <c r="M13" s="5">
        <v>1</v>
      </c>
      <c r="N13" s="23">
        <f t="shared" si="2"/>
        <v>1</v>
      </c>
      <c r="O13" s="29">
        <v>749.42</v>
      </c>
      <c r="P13" s="6">
        <v>120.3</v>
      </c>
      <c r="Q13" s="7">
        <v>16.052413866723601</v>
      </c>
      <c r="R13" s="6">
        <v>4</v>
      </c>
      <c r="S13" s="23">
        <f t="shared" si="3"/>
        <v>4</v>
      </c>
      <c r="T13" s="22">
        <v>1455</v>
      </c>
      <c r="U13" s="6">
        <v>4</v>
      </c>
      <c r="V13" s="23">
        <f t="shared" si="4"/>
        <v>4</v>
      </c>
      <c r="W13" s="32">
        <v>205</v>
      </c>
      <c r="X13" s="8">
        <v>1.7040731504571904</v>
      </c>
      <c r="Y13" s="6">
        <v>4</v>
      </c>
      <c r="Z13" s="23">
        <f t="shared" si="5"/>
        <v>4</v>
      </c>
      <c r="AA13" s="51">
        <f t="shared" si="6"/>
        <v>3.75</v>
      </c>
      <c r="AB13" s="53">
        <f t="shared" si="7"/>
        <v>4</v>
      </c>
      <c r="AC13" s="52">
        <v>2</v>
      </c>
      <c r="AD13" s="37">
        <f t="shared" si="8"/>
        <v>8</v>
      </c>
      <c r="AE13" s="39">
        <f t="shared" si="11"/>
        <v>3</v>
      </c>
      <c r="AF13" s="39">
        <v>4</v>
      </c>
      <c r="AG13" s="42">
        <f t="shared" si="12"/>
        <v>-1</v>
      </c>
      <c r="AH13" s="44">
        <f t="shared" si="13"/>
        <v>2</v>
      </c>
      <c r="AI13" s="9">
        <v>2</v>
      </c>
      <c r="AJ13" s="88">
        <v>5</v>
      </c>
      <c r="AK13" s="9">
        <f t="shared" si="9"/>
        <v>10</v>
      </c>
      <c r="AL13" s="91">
        <f t="shared" si="10"/>
        <v>2</v>
      </c>
    </row>
    <row r="14" spans="1:38" ht="14.5" x14ac:dyDescent="0.3">
      <c r="A14" s="13">
        <v>13</v>
      </c>
      <c r="B14" s="48" t="s">
        <v>47</v>
      </c>
      <c r="C14" s="22">
        <v>0</v>
      </c>
      <c r="D14" s="6">
        <v>2</v>
      </c>
      <c r="E14" s="6">
        <v>2</v>
      </c>
      <c r="F14" s="6">
        <v>10</v>
      </c>
      <c r="G14" s="6">
        <f t="shared" si="0"/>
        <v>4</v>
      </c>
      <c r="H14" s="5">
        <v>3</v>
      </c>
      <c r="I14" s="23">
        <f t="shared" si="1"/>
        <v>3</v>
      </c>
      <c r="J14" s="22">
        <v>6001</v>
      </c>
      <c r="K14" s="6">
        <v>4540</v>
      </c>
      <c r="L14" s="7">
        <v>75.654057657057152</v>
      </c>
      <c r="M14" s="5">
        <v>3</v>
      </c>
      <c r="N14" s="23">
        <f t="shared" si="2"/>
        <v>3</v>
      </c>
      <c r="O14" s="29">
        <v>479.89</v>
      </c>
      <c r="P14" s="6">
        <v>21.9</v>
      </c>
      <c r="Q14" s="7">
        <v>4.5635458125820501</v>
      </c>
      <c r="R14" s="6">
        <v>2</v>
      </c>
      <c r="S14" s="23">
        <f t="shared" si="3"/>
        <v>2</v>
      </c>
      <c r="T14" s="22">
        <v>631</v>
      </c>
      <c r="U14" s="6">
        <v>3</v>
      </c>
      <c r="V14" s="23">
        <f t="shared" si="4"/>
        <v>3</v>
      </c>
      <c r="W14" s="32">
        <v>52</v>
      </c>
      <c r="X14" s="8">
        <v>2.3744292237442925</v>
      </c>
      <c r="Y14" s="6">
        <v>4</v>
      </c>
      <c r="Z14" s="23">
        <f t="shared" si="5"/>
        <v>4</v>
      </c>
      <c r="AA14" s="51">
        <f t="shared" si="6"/>
        <v>3</v>
      </c>
      <c r="AB14" s="53">
        <f t="shared" si="7"/>
        <v>3</v>
      </c>
      <c r="AC14" s="52">
        <v>3</v>
      </c>
      <c r="AD14" s="37">
        <f t="shared" si="8"/>
        <v>9</v>
      </c>
      <c r="AE14" s="39">
        <f t="shared" si="11"/>
        <v>3</v>
      </c>
      <c r="AF14" s="39">
        <v>2</v>
      </c>
      <c r="AG14" s="42">
        <f t="shared" si="12"/>
        <v>1</v>
      </c>
      <c r="AH14" s="56">
        <f t="shared" si="13"/>
        <v>3</v>
      </c>
      <c r="AI14" s="9">
        <v>2</v>
      </c>
      <c r="AJ14" s="88">
        <v>6</v>
      </c>
      <c r="AK14" s="9">
        <f t="shared" si="9"/>
        <v>12</v>
      </c>
      <c r="AL14" s="92">
        <f t="shared" si="10"/>
        <v>3</v>
      </c>
    </row>
    <row r="15" spans="1:38" ht="14.5" x14ac:dyDescent="0.3">
      <c r="A15" s="13">
        <v>14</v>
      </c>
      <c r="B15" s="48" t="s">
        <v>48</v>
      </c>
      <c r="C15" s="22">
        <v>9</v>
      </c>
      <c r="D15" s="6">
        <v>0</v>
      </c>
      <c r="E15" s="6">
        <v>4</v>
      </c>
      <c r="F15" s="6">
        <v>16</v>
      </c>
      <c r="G15" s="6">
        <f t="shared" si="0"/>
        <v>13</v>
      </c>
      <c r="H15" s="5">
        <v>4</v>
      </c>
      <c r="I15" s="23">
        <f t="shared" si="1"/>
        <v>4</v>
      </c>
      <c r="J15" s="22">
        <v>7685</v>
      </c>
      <c r="K15" s="6">
        <v>2768</v>
      </c>
      <c r="L15" s="7">
        <v>36.018217306441116</v>
      </c>
      <c r="M15" s="5">
        <v>4</v>
      </c>
      <c r="N15" s="23">
        <f t="shared" si="2"/>
        <v>4</v>
      </c>
      <c r="O15" s="29">
        <v>1032.57</v>
      </c>
      <c r="P15" s="6">
        <v>26.4</v>
      </c>
      <c r="Q15" s="7">
        <v>2.556727388942154</v>
      </c>
      <c r="R15" s="6">
        <v>2</v>
      </c>
      <c r="S15" s="23">
        <f t="shared" si="3"/>
        <v>2</v>
      </c>
      <c r="T15" s="22">
        <v>554</v>
      </c>
      <c r="U15" s="6">
        <v>3</v>
      </c>
      <c r="V15" s="23">
        <f t="shared" si="4"/>
        <v>3</v>
      </c>
      <c r="W15" s="32">
        <v>11.333333333333334</v>
      </c>
      <c r="X15" s="8">
        <v>0.42929292929292934</v>
      </c>
      <c r="Y15" s="6">
        <v>3</v>
      </c>
      <c r="Z15" s="23">
        <f t="shared" si="5"/>
        <v>3</v>
      </c>
      <c r="AA15" s="51">
        <f t="shared" si="6"/>
        <v>3</v>
      </c>
      <c r="AB15" s="53">
        <f t="shared" si="7"/>
        <v>3</v>
      </c>
      <c r="AC15" s="52">
        <v>2</v>
      </c>
      <c r="AD15" s="37">
        <f t="shared" si="8"/>
        <v>6</v>
      </c>
      <c r="AE15" s="39">
        <f t="shared" si="11"/>
        <v>3</v>
      </c>
      <c r="AF15" s="39">
        <v>2</v>
      </c>
      <c r="AG15" s="42">
        <f t="shared" si="12"/>
        <v>1</v>
      </c>
      <c r="AH15" s="56">
        <f t="shared" si="13"/>
        <v>3</v>
      </c>
      <c r="AI15" s="9">
        <v>2</v>
      </c>
      <c r="AJ15" s="88">
        <v>5</v>
      </c>
      <c r="AK15" s="9">
        <f t="shared" si="9"/>
        <v>10</v>
      </c>
      <c r="AL15" s="91">
        <f t="shared" si="10"/>
        <v>2</v>
      </c>
    </row>
    <row r="16" spans="1:38" ht="14.5" x14ac:dyDescent="0.3">
      <c r="A16" s="13">
        <v>15</v>
      </c>
      <c r="B16" s="48" t="s">
        <v>49</v>
      </c>
      <c r="C16" s="22">
        <v>2</v>
      </c>
      <c r="D16" s="6">
        <v>1</v>
      </c>
      <c r="E16" s="6">
        <v>0</v>
      </c>
      <c r="F16" s="6">
        <v>1</v>
      </c>
      <c r="G16" s="6">
        <f t="shared" si="0"/>
        <v>3</v>
      </c>
      <c r="H16" s="5">
        <v>3</v>
      </c>
      <c r="I16" s="23">
        <f t="shared" si="1"/>
        <v>3</v>
      </c>
      <c r="J16" s="22">
        <v>6392</v>
      </c>
      <c r="K16" s="6">
        <v>4965</v>
      </c>
      <c r="L16" s="7">
        <v>77.675219023779718</v>
      </c>
      <c r="M16" s="5">
        <v>3</v>
      </c>
      <c r="N16" s="23">
        <f t="shared" si="2"/>
        <v>3</v>
      </c>
      <c r="O16" s="29">
        <v>798.55</v>
      </c>
      <c r="P16" s="6">
        <v>42.3</v>
      </c>
      <c r="Q16" s="7">
        <v>5.2971009955544428</v>
      </c>
      <c r="R16" s="6">
        <v>3</v>
      </c>
      <c r="S16" s="23">
        <f t="shared" si="3"/>
        <v>3</v>
      </c>
      <c r="T16" s="22">
        <v>838</v>
      </c>
      <c r="U16" s="6">
        <v>3</v>
      </c>
      <c r="V16" s="23">
        <f t="shared" si="4"/>
        <v>3</v>
      </c>
      <c r="W16" s="32">
        <v>2.3333333333333335</v>
      </c>
      <c r="X16" s="8">
        <v>5.5161544523246661E-2</v>
      </c>
      <c r="Y16" s="6">
        <v>2</v>
      </c>
      <c r="Z16" s="23">
        <f t="shared" si="5"/>
        <v>2</v>
      </c>
      <c r="AA16" s="51">
        <f t="shared" si="6"/>
        <v>2.75</v>
      </c>
      <c r="AB16" s="53">
        <f t="shared" si="7"/>
        <v>3</v>
      </c>
      <c r="AC16" s="52">
        <v>4</v>
      </c>
      <c r="AD16" s="37">
        <f t="shared" si="8"/>
        <v>12</v>
      </c>
      <c r="AE16" s="39">
        <f t="shared" si="11"/>
        <v>4</v>
      </c>
      <c r="AF16" s="39">
        <v>2</v>
      </c>
      <c r="AG16" s="42">
        <f t="shared" si="12"/>
        <v>2</v>
      </c>
      <c r="AH16" s="46">
        <f t="shared" si="13"/>
        <v>4</v>
      </c>
      <c r="AI16" s="9">
        <v>2</v>
      </c>
      <c r="AJ16" s="88">
        <v>6</v>
      </c>
      <c r="AK16" s="9">
        <f t="shared" si="9"/>
        <v>12</v>
      </c>
      <c r="AL16" s="92">
        <f t="shared" si="10"/>
        <v>3</v>
      </c>
    </row>
    <row r="17" spans="1:38" ht="14.5" x14ac:dyDescent="0.3">
      <c r="A17" s="13">
        <v>16</v>
      </c>
      <c r="B17" s="48" t="s">
        <v>50</v>
      </c>
      <c r="C17" s="22">
        <v>0</v>
      </c>
      <c r="D17" s="6">
        <v>0</v>
      </c>
      <c r="E17" s="6">
        <v>1</v>
      </c>
      <c r="F17" s="6">
        <v>0</v>
      </c>
      <c r="G17" s="6">
        <f t="shared" si="0"/>
        <v>1</v>
      </c>
      <c r="H17" s="5">
        <v>2</v>
      </c>
      <c r="I17" s="23">
        <f t="shared" si="1"/>
        <v>2</v>
      </c>
      <c r="J17" s="22">
        <v>8423</v>
      </c>
      <c r="K17" s="6">
        <v>5915</v>
      </c>
      <c r="L17" s="7">
        <v>70.224385610827497</v>
      </c>
      <c r="M17" s="5">
        <v>3</v>
      </c>
      <c r="N17" s="23">
        <f t="shared" si="2"/>
        <v>3</v>
      </c>
      <c r="O17" s="29">
        <v>1292.9100000000001</v>
      </c>
      <c r="P17" s="6">
        <v>68.3</v>
      </c>
      <c r="Q17" s="7">
        <v>5.2826569521467075</v>
      </c>
      <c r="R17" s="6">
        <v>3</v>
      </c>
      <c r="S17" s="23">
        <f t="shared" si="3"/>
        <v>3</v>
      </c>
      <c r="T17" s="22">
        <v>971</v>
      </c>
      <c r="U17" s="6">
        <v>3</v>
      </c>
      <c r="V17" s="23">
        <f t="shared" si="4"/>
        <v>3</v>
      </c>
      <c r="W17" s="32">
        <v>20.666666666666668</v>
      </c>
      <c r="X17" s="8">
        <v>0.30258662762323085</v>
      </c>
      <c r="Y17" s="6">
        <v>3</v>
      </c>
      <c r="Z17" s="23">
        <f t="shared" si="5"/>
        <v>3</v>
      </c>
      <c r="AA17" s="51">
        <f t="shared" si="6"/>
        <v>2.75</v>
      </c>
      <c r="AB17" s="53">
        <f t="shared" si="7"/>
        <v>3</v>
      </c>
      <c r="AC17" s="52">
        <v>4</v>
      </c>
      <c r="AD17" s="37">
        <f t="shared" si="8"/>
        <v>12</v>
      </c>
      <c r="AE17" s="39">
        <f t="shared" si="11"/>
        <v>4</v>
      </c>
      <c r="AF17" s="39">
        <v>3</v>
      </c>
      <c r="AG17" s="42">
        <f t="shared" si="12"/>
        <v>1</v>
      </c>
      <c r="AH17" s="56">
        <f t="shared" si="13"/>
        <v>3</v>
      </c>
      <c r="AI17" s="9">
        <v>2</v>
      </c>
      <c r="AJ17" s="88">
        <v>6</v>
      </c>
      <c r="AK17" s="9">
        <f t="shared" si="9"/>
        <v>12</v>
      </c>
      <c r="AL17" s="92">
        <f t="shared" si="10"/>
        <v>3</v>
      </c>
    </row>
    <row r="18" spans="1:38" ht="14.5" x14ac:dyDescent="0.3">
      <c r="A18" s="13">
        <v>17</v>
      </c>
      <c r="B18" s="48" t="s">
        <v>51</v>
      </c>
      <c r="C18" s="22">
        <v>9</v>
      </c>
      <c r="D18" s="6">
        <v>2</v>
      </c>
      <c r="E18" s="6">
        <v>1</v>
      </c>
      <c r="F18" s="6">
        <v>1</v>
      </c>
      <c r="G18" s="6">
        <f t="shared" si="0"/>
        <v>12</v>
      </c>
      <c r="H18" s="5">
        <v>4</v>
      </c>
      <c r="I18" s="23">
        <f t="shared" si="1"/>
        <v>4</v>
      </c>
      <c r="J18" s="22">
        <v>9748</v>
      </c>
      <c r="K18" s="6">
        <v>4000</v>
      </c>
      <c r="L18" s="7">
        <v>41.034058268362742</v>
      </c>
      <c r="M18" s="5">
        <v>4</v>
      </c>
      <c r="N18" s="23">
        <f t="shared" si="2"/>
        <v>4</v>
      </c>
      <c r="O18" s="29">
        <v>1350.37</v>
      </c>
      <c r="P18" s="6">
        <v>16.899999999999999</v>
      </c>
      <c r="Q18" s="7">
        <v>1.2515088457237646</v>
      </c>
      <c r="R18" s="6">
        <v>2</v>
      </c>
      <c r="S18" s="23">
        <f t="shared" si="3"/>
        <v>2</v>
      </c>
      <c r="T18" s="22">
        <v>388</v>
      </c>
      <c r="U18" s="6">
        <v>2</v>
      </c>
      <c r="V18" s="23">
        <f t="shared" si="4"/>
        <v>2</v>
      </c>
      <c r="W18" s="32">
        <v>5</v>
      </c>
      <c r="X18" s="8">
        <v>0.29585798816568049</v>
      </c>
      <c r="Y18" s="6">
        <v>3</v>
      </c>
      <c r="Z18" s="23">
        <f t="shared" si="5"/>
        <v>3</v>
      </c>
      <c r="AA18" s="51">
        <f t="shared" si="6"/>
        <v>2.75</v>
      </c>
      <c r="AB18" s="53">
        <f t="shared" si="7"/>
        <v>3</v>
      </c>
      <c r="AC18" s="52">
        <v>4</v>
      </c>
      <c r="AD18" s="37">
        <f t="shared" si="8"/>
        <v>12</v>
      </c>
      <c r="AE18" s="39">
        <f t="shared" si="11"/>
        <v>4</v>
      </c>
      <c r="AF18" s="39">
        <v>3</v>
      </c>
      <c r="AG18" s="42">
        <f t="shared" si="12"/>
        <v>1</v>
      </c>
      <c r="AH18" s="56">
        <f t="shared" si="13"/>
        <v>3</v>
      </c>
      <c r="AI18" s="9">
        <v>2</v>
      </c>
      <c r="AJ18" s="88">
        <v>6</v>
      </c>
      <c r="AK18" s="9">
        <f t="shared" si="9"/>
        <v>12</v>
      </c>
      <c r="AL18" s="92">
        <f t="shared" si="10"/>
        <v>3</v>
      </c>
    </row>
    <row r="19" spans="1:38" ht="14.5" x14ac:dyDescent="0.3">
      <c r="A19" s="13">
        <v>18</v>
      </c>
      <c r="B19" s="48" t="s">
        <v>52</v>
      </c>
      <c r="C19" s="22">
        <v>0</v>
      </c>
      <c r="D19" s="6">
        <v>0</v>
      </c>
      <c r="E19" s="6">
        <v>0</v>
      </c>
      <c r="F19" s="6">
        <v>0</v>
      </c>
      <c r="G19" s="6">
        <f t="shared" si="0"/>
        <v>0</v>
      </c>
      <c r="H19" s="5">
        <v>1</v>
      </c>
      <c r="I19" s="23">
        <f t="shared" si="1"/>
        <v>1</v>
      </c>
      <c r="J19" s="22">
        <v>9453</v>
      </c>
      <c r="K19" s="6">
        <v>6802</v>
      </c>
      <c r="L19" s="7">
        <v>71.955992806516448</v>
      </c>
      <c r="M19" s="5">
        <v>3</v>
      </c>
      <c r="N19" s="23">
        <f t="shared" si="2"/>
        <v>3</v>
      </c>
      <c r="O19" s="29">
        <v>841.48</v>
      </c>
      <c r="P19" s="6">
        <v>48.2</v>
      </c>
      <c r="Q19" s="7">
        <v>5.7280030422588775</v>
      </c>
      <c r="R19" s="6">
        <v>3</v>
      </c>
      <c r="S19" s="23">
        <f t="shared" si="3"/>
        <v>3</v>
      </c>
      <c r="T19" s="22">
        <v>919</v>
      </c>
      <c r="U19" s="6">
        <v>3</v>
      </c>
      <c r="V19" s="23">
        <f t="shared" si="4"/>
        <v>3</v>
      </c>
      <c r="W19" s="32">
        <v>0.33333333333333331</v>
      </c>
      <c r="X19" s="8">
        <v>6.9156293222683253E-3</v>
      </c>
      <c r="Y19" s="6">
        <v>1</v>
      </c>
      <c r="Z19" s="23">
        <f t="shared" si="5"/>
        <v>1</v>
      </c>
      <c r="AA19" s="51">
        <f t="shared" si="6"/>
        <v>2</v>
      </c>
      <c r="AB19" s="53">
        <f t="shared" si="7"/>
        <v>2</v>
      </c>
      <c r="AC19" s="52">
        <v>4</v>
      </c>
      <c r="AD19" s="37">
        <f t="shared" si="8"/>
        <v>8</v>
      </c>
      <c r="AE19" s="39">
        <f t="shared" si="11"/>
        <v>3</v>
      </c>
      <c r="AF19" s="39">
        <v>2</v>
      </c>
      <c r="AG19" s="42">
        <f t="shared" si="12"/>
        <v>1</v>
      </c>
      <c r="AH19" s="56">
        <f t="shared" si="13"/>
        <v>3</v>
      </c>
      <c r="AI19" s="9">
        <v>2</v>
      </c>
      <c r="AJ19" s="88">
        <v>6</v>
      </c>
      <c r="AK19" s="9">
        <f t="shared" si="9"/>
        <v>12</v>
      </c>
      <c r="AL19" s="92">
        <f t="shared" si="10"/>
        <v>3</v>
      </c>
    </row>
    <row r="20" spans="1:38" ht="14.5" x14ac:dyDescent="0.3">
      <c r="A20" s="13">
        <v>19</v>
      </c>
      <c r="B20" s="48" t="s">
        <v>53</v>
      </c>
      <c r="C20" s="22">
        <v>1</v>
      </c>
      <c r="D20" s="6">
        <v>0</v>
      </c>
      <c r="E20" s="6">
        <v>0</v>
      </c>
      <c r="F20" s="6">
        <v>1</v>
      </c>
      <c r="G20" s="6">
        <f t="shared" si="0"/>
        <v>1</v>
      </c>
      <c r="H20" s="5">
        <v>2</v>
      </c>
      <c r="I20" s="23">
        <f t="shared" si="1"/>
        <v>2</v>
      </c>
      <c r="J20" s="22">
        <v>5124</v>
      </c>
      <c r="K20" s="6">
        <v>1400</v>
      </c>
      <c r="L20" s="7">
        <v>27.3224043715847</v>
      </c>
      <c r="M20" s="5">
        <v>4</v>
      </c>
      <c r="N20" s="23">
        <f t="shared" si="2"/>
        <v>4</v>
      </c>
      <c r="O20" s="29">
        <v>964.89</v>
      </c>
      <c r="P20" s="6">
        <v>13.1</v>
      </c>
      <c r="Q20" s="7">
        <v>1.3576677134181099</v>
      </c>
      <c r="R20" s="6">
        <v>2</v>
      </c>
      <c r="S20" s="23">
        <f t="shared" si="3"/>
        <v>2</v>
      </c>
      <c r="T20" s="22">
        <v>388</v>
      </c>
      <c r="U20" s="6">
        <v>2</v>
      </c>
      <c r="V20" s="23">
        <f t="shared" si="4"/>
        <v>2</v>
      </c>
      <c r="W20" s="32">
        <v>3</v>
      </c>
      <c r="X20" s="8">
        <v>0.22900763358778625</v>
      </c>
      <c r="Y20" s="6">
        <v>3</v>
      </c>
      <c r="Z20" s="23">
        <f t="shared" si="5"/>
        <v>3</v>
      </c>
      <c r="AA20" s="51">
        <f t="shared" si="6"/>
        <v>2.25</v>
      </c>
      <c r="AB20" s="53">
        <f t="shared" si="7"/>
        <v>2</v>
      </c>
      <c r="AC20" s="52">
        <v>2</v>
      </c>
      <c r="AD20" s="37">
        <f t="shared" si="8"/>
        <v>4</v>
      </c>
      <c r="AE20" s="39">
        <f t="shared" si="11"/>
        <v>2</v>
      </c>
      <c r="AF20" s="39">
        <v>2</v>
      </c>
      <c r="AG20" s="42">
        <f t="shared" si="12"/>
        <v>0</v>
      </c>
      <c r="AH20" s="44">
        <f t="shared" si="13"/>
        <v>2</v>
      </c>
      <c r="AI20" s="9">
        <v>2</v>
      </c>
      <c r="AJ20" s="88">
        <v>5</v>
      </c>
      <c r="AK20" s="9">
        <f t="shared" si="9"/>
        <v>10</v>
      </c>
      <c r="AL20" s="91">
        <f t="shared" si="10"/>
        <v>2</v>
      </c>
    </row>
    <row r="21" spans="1:38" ht="14.5" x14ac:dyDescent="0.3">
      <c r="A21" s="13">
        <v>20</v>
      </c>
      <c r="B21" s="48" t="s">
        <v>54</v>
      </c>
      <c r="C21" s="22">
        <v>1</v>
      </c>
      <c r="D21" s="6">
        <v>1</v>
      </c>
      <c r="E21" s="6">
        <v>2</v>
      </c>
      <c r="F21" s="6">
        <v>6</v>
      </c>
      <c r="G21" s="6">
        <f t="shared" si="0"/>
        <v>4</v>
      </c>
      <c r="H21" s="5">
        <v>3</v>
      </c>
      <c r="I21" s="23">
        <f t="shared" si="1"/>
        <v>3</v>
      </c>
      <c r="J21" s="22">
        <v>4248</v>
      </c>
      <c r="K21" s="6">
        <v>2484</v>
      </c>
      <c r="L21" s="7">
        <v>58.474576271186443</v>
      </c>
      <c r="M21" s="5">
        <v>3</v>
      </c>
      <c r="N21" s="23">
        <f t="shared" si="2"/>
        <v>3</v>
      </c>
      <c r="O21" s="29">
        <v>592.07000000000005</v>
      </c>
      <c r="P21" s="6">
        <v>39.9</v>
      </c>
      <c r="Q21" s="7">
        <v>6.7390680156062626</v>
      </c>
      <c r="R21" s="6">
        <v>3</v>
      </c>
      <c r="S21" s="23">
        <f t="shared" si="3"/>
        <v>3</v>
      </c>
      <c r="T21" s="22">
        <v>432</v>
      </c>
      <c r="U21" s="6">
        <v>2</v>
      </c>
      <c r="V21" s="23">
        <f t="shared" si="4"/>
        <v>2</v>
      </c>
      <c r="W21" s="32">
        <v>5.333333333333333</v>
      </c>
      <c r="X21" s="8">
        <v>0.13366750208855471</v>
      </c>
      <c r="Y21" s="6">
        <v>3</v>
      </c>
      <c r="Z21" s="23">
        <f t="shared" si="5"/>
        <v>3</v>
      </c>
      <c r="AA21" s="51">
        <f t="shared" si="6"/>
        <v>2.75</v>
      </c>
      <c r="AB21" s="53">
        <f t="shared" si="7"/>
        <v>3</v>
      </c>
      <c r="AC21" s="52">
        <v>3</v>
      </c>
      <c r="AD21" s="37">
        <f t="shared" si="8"/>
        <v>9</v>
      </c>
      <c r="AE21" s="39">
        <f t="shared" si="11"/>
        <v>3</v>
      </c>
      <c r="AF21" s="39">
        <v>2</v>
      </c>
      <c r="AG21" s="42">
        <f t="shared" si="12"/>
        <v>1</v>
      </c>
      <c r="AH21" s="56">
        <f t="shared" si="13"/>
        <v>3</v>
      </c>
      <c r="AI21" s="9">
        <v>2</v>
      </c>
      <c r="AJ21" s="88">
        <v>6</v>
      </c>
      <c r="AK21" s="9">
        <f t="shared" si="9"/>
        <v>12</v>
      </c>
      <c r="AL21" s="92">
        <f t="shared" si="10"/>
        <v>3</v>
      </c>
    </row>
    <row r="22" spans="1:38" ht="14.5" x14ac:dyDescent="0.3">
      <c r="A22" s="13">
        <v>21</v>
      </c>
      <c r="B22" s="48" t="s">
        <v>55</v>
      </c>
      <c r="C22" s="22">
        <v>1</v>
      </c>
      <c r="D22" s="6">
        <v>1</v>
      </c>
      <c r="E22" s="6">
        <v>2</v>
      </c>
      <c r="F22" s="6">
        <v>2</v>
      </c>
      <c r="G22" s="6">
        <f t="shared" si="0"/>
        <v>4</v>
      </c>
      <c r="H22" s="5">
        <v>3</v>
      </c>
      <c r="I22" s="23">
        <f t="shared" si="1"/>
        <v>3</v>
      </c>
      <c r="J22" s="22">
        <v>5258</v>
      </c>
      <c r="K22" s="6">
        <v>2555</v>
      </c>
      <c r="L22" s="7">
        <v>48.592620768352987</v>
      </c>
      <c r="M22" s="5">
        <v>4</v>
      </c>
      <c r="N22" s="23">
        <f t="shared" si="2"/>
        <v>4</v>
      </c>
      <c r="O22" s="29">
        <v>966.22</v>
      </c>
      <c r="P22" s="6">
        <v>39.4</v>
      </c>
      <c r="Q22" s="7">
        <v>4.0777462689656598</v>
      </c>
      <c r="R22" s="6">
        <v>2</v>
      </c>
      <c r="S22" s="23">
        <f t="shared" si="3"/>
        <v>2</v>
      </c>
      <c r="T22" s="22">
        <v>634</v>
      </c>
      <c r="U22" s="6">
        <v>3</v>
      </c>
      <c r="V22" s="23">
        <f t="shared" si="4"/>
        <v>3</v>
      </c>
      <c r="W22" s="32">
        <v>4</v>
      </c>
      <c r="X22" s="8">
        <v>0.10152284263959391</v>
      </c>
      <c r="Y22" s="6">
        <v>2</v>
      </c>
      <c r="Z22" s="23">
        <f t="shared" si="5"/>
        <v>2</v>
      </c>
      <c r="AA22" s="51">
        <f t="shared" si="6"/>
        <v>2.5</v>
      </c>
      <c r="AB22" s="53">
        <f t="shared" si="7"/>
        <v>3</v>
      </c>
      <c r="AC22" s="52">
        <v>3</v>
      </c>
      <c r="AD22" s="37">
        <f t="shared" si="8"/>
        <v>9</v>
      </c>
      <c r="AE22" s="39">
        <f t="shared" si="11"/>
        <v>3</v>
      </c>
      <c r="AF22" s="39">
        <v>3</v>
      </c>
      <c r="AG22" s="42">
        <f t="shared" si="12"/>
        <v>0</v>
      </c>
      <c r="AH22" s="44">
        <f t="shared" si="13"/>
        <v>2</v>
      </c>
      <c r="AI22" s="9">
        <v>2</v>
      </c>
      <c r="AJ22" s="88">
        <v>6</v>
      </c>
      <c r="AK22" s="9">
        <f t="shared" si="9"/>
        <v>12</v>
      </c>
      <c r="AL22" s="92">
        <f t="shared" si="10"/>
        <v>3</v>
      </c>
    </row>
    <row r="23" spans="1:38" ht="14.5" x14ac:dyDescent="0.3">
      <c r="A23" s="13">
        <v>22</v>
      </c>
      <c r="B23" s="48" t="s">
        <v>56</v>
      </c>
      <c r="C23" s="22">
        <v>5</v>
      </c>
      <c r="D23" s="6">
        <v>2</v>
      </c>
      <c r="E23" s="6">
        <v>0</v>
      </c>
      <c r="F23" s="6">
        <v>86</v>
      </c>
      <c r="G23" s="6">
        <f t="shared" si="0"/>
        <v>7</v>
      </c>
      <c r="H23" s="5">
        <v>4</v>
      </c>
      <c r="I23" s="23">
        <f t="shared" si="1"/>
        <v>4</v>
      </c>
      <c r="J23" s="22">
        <v>77366</v>
      </c>
      <c r="K23" s="6">
        <v>70676</v>
      </c>
      <c r="L23" s="7">
        <v>91.35279063154357</v>
      </c>
      <c r="M23" s="5">
        <v>2</v>
      </c>
      <c r="N23" s="23">
        <f t="shared" si="2"/>
        <v>2</v>
      </c>
      <c r="O23" s="29">
        <v>3197.63</v>
      </c>
      <c r="P23" s="6">
        <v>289.7</v>
      </c>
      <c r="Q23" s="7">
        <v>9.0598349402526246</v>
      </c>
      <c r="R23" s="6">
        <v>3</v>
      </c>
      <c r="S23" s="23">
        <f t="shared" si="3"/>
        <v>3</v>
      </c>
      <c r="T23" s="22">
        <v>7294</v>
      </c>
      <c r="U23" s="6">
        <v>4</v>
      </c>
      <c r="V23" s="23">
        <f t="shared" si="4"/>
        <v>4</v>
      </c>
      <c r="W23" s="32">
        <v>207</v>
      </c>
      <c r="X23" s="8">
        <v>0.71453227476700032</v>
      </c>
      <c r="Y23" s="6">
        <v>3</v>
      </c>
      <c r="Z23" s="23">
        <f t="shared" si="5"/>
        <v>3</v>
      </c>
      <c r="AA23" s="51">
        <f t="shared" si="6"/>
        <v>3.5</v>
      </c>
      <c r="AB23" s="53">
        <f t="shared" si="7"/>
        <v>4</v>
      </c>
      <c r="AC23" s="52">
        <v>4</v>
      </c>
      <c r="AD23" s="37">
        <f t="shared" si="8"/>
        <v>16</v>
      </c>
      <c r="AE23" s="39">
        <f t="shared" si="11"/>
        <v>4</v>
      </c>
      <c r="AF23" s="39">
        <v>2</v>
      </c>
      <c r="AG23" s="42">
        <f t="shared" si="12"/>
        <v>2</v>
      </c>
      <c r="AH23" s="46">
        <f t="shared" si="13"/>
        <v>4</v>
      </c>
      <c r="AI23" s="9">
        <v>2</v>
      </c>
      <c r="AJ23" s="88">
        <v>6</v>
      </c>
      <c r="AK23" s="9">
        <f t="shared" si="9"/>
        <v>12</v>
      </c>
      <c r="AL23" s="92">
        <f t="shared" si="10"/>
        <v>3</v>
      </c>
    </row>
    <row r="24" spans="1:38" ht="14.5" x14ac:dyDescent="0.3">
      <c r="A24" s="13">
        <v>23</v>
      </c>
      <c r="B24" s="48" t="s">
        <v>57</v>
      </c>
      <c r="C24" s="22">
        <v>4</v>
      </c>
      <c r="D24" s="6">
        <v>0</v>
      </c>
      <c r="E24" s="6">
        <v>0</v>
      </c>
      <c r="F24" s="6">
        <v>9</v>
      </c>
      <c r="G24" s="6">
        <f t="shared" si="0"/>
        <v>4</v>
      </c>
      <c r="H24" s="5">
        <v>3</v>
      </c>
      <c r="I24" s="23">
        <f t="shared" si="1"/>
        <v>3</v>
      </c>
      <c r="J24" s="22">
        <v>10061</v>
      </c>
      <c r="K24" s="6">
        <v>9059</v>
      </c>
      <c r="L24" s="7">
        <v>90.040751416360209</v>
      </c>
      <c r="M24" s="5">
        <v>2</v>
      </c>
      <c r="N24" s="23">
        <f t="shared" si="2"/>
        <v>2</v>
      </c>
      <c r="O24" s="29">
        <v>1099.07</v>
      </c>
      <c r="P24" s="6">
        <v>104.2</v>
      </c>
      <c r="Q24" s="7">
        <v>9.4807428098301294</v>
      </c>
      <c r="R24" s="6">
        <v>3</v>
      </c>
      <c r="S24" s="23">
        <f t="shared" si="3"/>
        <v>3</v>
      </c>
      <c r="T24" s="22">
        <v>1354</v>
      </c>
      <c r="U24" s="6">
        <v>4</v>
      </c>
      <c r="V24" s="23">
        <f t="shared" si="4"/>
        <v>4</v>
      </c>
      <c r="W24" s="32">
        <v>299.33333333333331</v>
      </c>
      <c r="X24" s="8">
        <v>2.8726807421625078</v>
      </c>
      <c r="Y24" s="6">
        <v>4</v>
      </c>
      <c r="Z24" s="23">
        <f t="shared" si="5"/>
        <v>4</v>
      </c>
      <c r="AA24" s="51">
        <f t="shared" si="6"/>
        <v>3.5</v>
      </c>
      <c r="AB24" s="53">
        <f t="shared" si="7"/>
        <v>4</v>
      </c>
      <c r="AC24" s="52">
        <v>4</v>
      </c>
      <c r="AD24" s="37">
        <f t="shared" si="8"/>
        <v>16</v>
      </c>
      <c r="AE24" s="39">
        <f t="shared" si="11"/>
        <v>4</v>
      </c>
      <c r="AF24" s="39">
        <v>2</v>
      </c>
      <c r="AG24" s="42">
        <f t="shared" si="12"/>
        <v>2</v>
      </c>
      <c r="AH24" s="46">
        <f t="shared" si="13"/>
        <v>4</v>
      </c>
      <c r="AI24" s="9">
        <v>2</v>
      </c>
      <c r="AJ24" s="88">
        <v>6</v>
      </c>
      <c r="AK24" s="9">
        <f t="shared" si="9"/>
        <v>12</v>
      </c>
      <c r="AL24" s="92">
        <f t="shared" si="10"/>
        <v>3</v>
      </c>
    </row>
    <row r="25" spans="1:38" ht="14.5" x14ac:dyDescent="0.3">
      <c r="A25" s="13">
        <v>24</v>
      </c>
      <c r="B25" s="48" t="s">
        <v>58</v>
      </c>
      <c r="C25" s="22">
        <v>0</v>
      </c>
      <c r="D25" s="6">
        <v>1</v>
      </c>
      <c r="E25" s="6">
        <v>0</v>
      </c>
      <c r="F25" s="6">
        <v>0</v>
      </c>
      <c r="G25" s="6">
        <f t="shared" si="0"/>
        <v>1</v>
      </c>
      <c r="H25" s="5">
        <v>2</v>
      </c>
      <c r="I25" s="23">
        <f t="shared" si="1"/>
        <v>2</v>
      </c>
      <c r="J25" s="22">
        <v>4161</v>
      </c>
      <c r="K25" s="6">
        <v>2674</v>
      </c>
      <c r="L25" s="7">
        <v>64.263398221581355</v>
      </c>
      <c r="M25" s="5">
        <v>3</v>
      </c>
      <c r="N25" s="23">
        <f t="shared" si="2"/>
        <v>3</v>
      </c>
      <c r="O25" s="29">
        <v>658.89</v>
      </c>
      <c r="P25" s="6">
        <v>26</v>
      </c>
      <c r="Q25" s="7">
        <v>3.9460304451425885</v>
      </c>
      <c r="R25" s="6">
        <v>2</v>
      </c>
      <c r="S25" s="23">
        <f t="shared" si="3"/>
        <v>2</v>
      </c>
      <c r="T25" s="22">
        <v>240</v>
      </c>
      <c r="U25" s="6">
        <v>1</v>
      </c>
      <c r="V25" s="23">
        <f t="shared" si="4"/>
        <v>1</v>
      </c>
      <c r="W25" s="32">
        <v>17.333333333333332</v>
      </c>
      <c r="X25" s="8">
        <v>0.66666666666666663</v>
      </c>
      <c r="Y25" s="6">
        <v>3</v>
      </c>
      <c r="Z25" s="23">
        <f t="shared" si="5"/>
        <v>3</v>
      </c>
      <c r="AA25" s="51">
        <f t="shared" si="6"/>
        <v>2</v>
      </c>
      <c r="AB25" s="53">
        <f t="shared" si="7"/>
        <v>2</v>
      </c>
      <c r="AC25" s="52">
        <v>2</v>
      </c>
      <c r="AD25" s="37">
        <f t="shared" si="8"/>
        <v>4</v>
      </c>
      <c r="AE25" s="39">
        <f t="shared" si="11"/>
        <v>2</v>
      </c>
      <c r="AF25" s="39">
        <v>4</v>
      </c>
      <c r="AG25" s="42">
        <f t="shared" si="12"/>
        <v>-2</v>
      </c>
      <c r="AH25" s="43">
        <f t="shared" si="13"/>
        <v>1</v>
      </c>
      <c r="AI25" s="9">
        <v>2</v>
      </c>
      <c r="AJ25" s="88">
        <v>5</v>
      </c>
      <c r="AK25" s="9">
        <f t="shared" si="9"/>
        <v>10</v>
      </c>
      <c r="AL25" s="91">
        <f t="shared" si="10"/>
        <v>2</v>
      </c>
    </row>
    <row r="26" spans="1:38" ht="14.5" x14ac:dyDescent="0.3">
      <c r="A26" s="13">
        <v>25</v>
      </c>
      <c r="B26" s="48" t="s">
        <v>59</v>
      </c>
      <c r="C26" s="22">
        <v>1</v>
      </c>
      <c r="D26" s="6">
        <v>2</v>
      </c>
      <c r="E26" s="6">
        <v>0</v>
      </c>
      <c r="F26" s="6">
        <v>2</v>
      </c>
      <c r="G26" s="6">
        <f t="shared" si="0"/>
        <v>3</v>
      </c>
      <c r="H26" s="5">
        <v>3</v>
      </c>
      <c r="I26" s="23">
        <f t="shared" si="1"/>
        <v>3</v>
      </c>
      <c r="J26" s="22">
        <v>10523</v>
      </c>
      <c r="K26" s="6">
        <v>10502</v>
      </c>
      <c r="L26" s="7">
        <v>99.800437137698381</v>
      </c>
      <c r="M26" s="5">
        <v>1</v>
      </c>
      <c r="N26" s="23">
        <f t="shared" si="2"/>
        <v>1</v>
      </c>
      <c r="O26" s="29">
        <v>520.4</v>
      </c>
      <c r="P26" s="6">
        <v>42.5</v>
      </c>
      <c r="Q26" s="7">
        <v>8.1667947732513451</v>
      </c>
      <c r="R26" s="6">
        <v>3</v>
      </c>
      <c r="S26" s="23">
        <f t="shared" si="3"/>
        <v>3</v>
      </c>
      <c r="T26" s="22">
        <v>990</v>
      </c>
      <c r="U26" s="6">
        <v>3</v>
      </c>
      <c r="V26" s="23">
        <f t="shared" si="4"/>
        <v>3</v>
      </c>
      <c r="W26" s="32">
        <v>43</v>
      </c>
      <c r="X26" s="8">
        <v>1.0117647058823529</v>
      </c>
      <c r="Y26" s="6">
        <v>4</v>
      </c>
      <c r="Z26" s="23">
        <f t="shared" si="5"/>
        <v>4</v>
      </c>
      <c r="AA26" s="51">
        <f t="shared" si="6"/>
        <v>3.25</v>
      </c>
      <c r="AB26" s="53">
        <f t="shared" si="7"/>
        <v>3</v>
      </c>
      <c r="AC26" s="52">
        <v>0</v>
      </c>
      <c r="AD26" s="37">
        <f t="shared" si="8"/>
        <v>0</v>
      </c>
      <c r="AE26" s="39">
        <v>0</v>
      </c>
      <c r="AF26" s="39">
        <v>0</v>
      </c>
      <c r="AG26" s="42">
        <v>0</v>
      </c>
      <c r="AH26" s="86">
        <v>0</v>
      </c>
      <c r="AI26" s="9">
        <v>2</v>
      </c>
      <c r="AJ26" s="88">
        <v>5</v>
      </c>
      <c r="AK26" s="9">
        <f t="shared" si="9"/>
        <v>10</v>
      </c>
      <c r="AL26" s="91">
        <f t="shared" si="10"/>
        <v>2</v>
      </c>
    </row>
    <row r="27" spans="1:38" ht="15" thickBot="1" x14ac:dyDescent="0.35">
      <c r="A27" s="16">
        <v>26</v>
      </c>
      <c r="B27" s="50" t="s">
        <v>60</v>
      </c>
      <c r="C27" s="24">
        <v>5</v>
      </c>
      <c r="D27" s="25">
        <v>1</v>
      </c>
      <c r="E27" s="25">
        <v>1</v>
      </c>
      <c r="F27" s="25">
        <v>0</v>
      </c>
      <c r="G27" s="25">
        <f t="shared" si="0"/>
        <v>7</v>
      </c>
      <c r="H27" s="26">
        <v>4</v>
      </c>
      <c r="I27" s="27">
        <f t="shared" si="1"/>
        <v>4</v>
      </c>
      <c r="J27" s="24">
        <v>4448</v>
      </c>
      <c r="K27" s="25">
        <v>1950</v>
      </c>
      <c r="L27" s="28">
        <v>43.839928057553955</v>
      </c>
      <c r="M27" s="26">
        <v>4</v>
      </c>
      <c r="N27" s="27">
        <f t="shared" si="2"/>
        <v>4</v>
      </c>
      <c r="O27" s="30">
        <v>839.89</v>
      </c>
      <c r="P27" s="25">
        <v>44.2</v>
      </c>
      <c r="Q27" s="28">
        <v>5.2625939111074072</v>
      </c>
      <c r="R27" s="25">
        <v>3</v>
      </c>
      <c r="S27" s="27">
        <f t="shared" si="3"/>
        <v>3</v>
      </c>
      <c r="T27" s="24">
        <v>497</v>
      </c>
      <c r="U27" s="25">
        <v>2</v>
      </c>
      <c r="V27" s="27">
        <f t="shared" si="4"/>
        <v>2</v>
      </c>
      <c r="W27" s="33">
        <v>0.66666666666666663</v>
      </c>
      <c r="X27" s="34">
        <v>1.5082956259426846E-2</v>
      </c>
      <c r="Y27" s="25">
        <v>2</v>
      </c>
      <c r="Z27" s="27">
        <f t="shared" si="5"/>
        <v>2</v>
      </c>
      <c r="AA27" s="51">
        <f t="shared" si="6"/>
        <v>2.75</v>
      </c>
      <c r="AB27" s="54">
        <f t="shared" si="7"/>
        <v>3</v>
      </c>
      <c r="AC27" s="52">
        <v>3</v>
      </c>
      <c r="AD27" s="37">
        <f t="shared" si="8"/>
        <v>9</v>
      </c>
      <c r="AE27" s="40">
        <f>IF(AD27&lt;3,1,IF(AD27&lt;5,2,IF(AD27&lt;12,3,4)))</f>
        <v>3</v>
      </c>
      <c r="AF27" s="40">
        <v>3</v>
      </c>
      <c r="AG27" s="42">
        <f>AE27-AF27</f>
        <v>0</v>
      </c>
      <c r="AH27" s="47">
        <f>IF(AG27&lt;-1,1,IF(AG27&lt;1,2,IF(AG27=1,3,4)))</f>
        <v>2</v>
      </c>
      <c r="AI27" s="9">
        <v>2</v>
      </c>
      <c r="AJ27" s="88">
        <v>6</v>
      </c>
      <c r="AK27" s="9">
        <f t="shared" si="9"/>
        <v>12</v>
      </c>
      <c r="AL27" s="92">
        <f t="shared" si="10"/>
        <v>3</v>
      </c>
    </row>
  </sheetData>
  <sortState xmlns:xlrd2="http://schemas.microsoft.com/office/spreadsheetml/2017/richdata2" ref="A2:AL27">
    <sortCondition ref="A2:A27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0729-0574-49A3-B16A-2D4AC94163BF}">
  <dimension ref="A1:AL27"/>
  <sheetViews>
    <sheetView topLeftCell="R1" zoomScale="70" zoomScaleNormal="70" workbookViewId="0">
      <selection activeCell="AC49" sqref="AC49"/>
    </sheetView>
  </sheetViews>
  <sheetFormatPr defaultColWidth="8.7265625" defaultRowHeight="14" x14ac:dyDescent="0.3"/>
  <cols>
    <col min="1" max="1" width="8.7265625" style="1"/>
    <col min="2" max="2" width="24.1796875" style="1" bestFit="1" customWidth="1"/>
    <col min="3" max="3" width="9" style="1" customWidth="1"/>
    <col min="4" max="4" width="12.1796875" style="1" customWidth="1"/>
    <col min="5" max="5" width="13" style="1" customWidth="1"/>
    <col min="6" max="6" width="9" style="1" customWidth="1"/>
    <col min="7" max="7" width="14.453125" style="1" customWidth="1"/>
    <col min="8" max="8" width="9" style="1" customWidth="1"/>
    <col min="9" max="9" width="16.26953125" style="1" customWidth="1"/>
    <col min="10" max="10" width="12.54296875" style="1" customWidth="1"/>
    <col min="11" max="11" width="13.54296875" style="1" customWidth="1"/>
    <col min="12" max="13" width="9" style="1" customWidth="1"/>
    <col min="14" max="14" width="14.81640625" style="1" customWidth="1"/>
    <col min="15" max="18" width="9" style="1" customWidth="1"/>
    <col min="19" max="19" width="16.453125" style="1" customWidth="1"/>
    <col min="20" max="21" width="9" style="1" customWidth="1"/>
    <col min="22" max="22" width="16.26953125" style="1" customWidth="1"/>
    <col min="23" max="25" width="9" style="1" customWidth="1"/>
    <col min="26" max="26" width="16.453125" style="1" customWidth="1"/>
    <col min="27" max="27" width="14.81640625" style="1" customWidth="1"/>
    <col min="28" max="28" width="20.1796875" style="1" customWidth="1"/>
    <col min="29" max="29" width="21.26953125" style="2" customWidth="1"/>
    <col min="30" max="30" width="15.7265625" style="2" customWidth="1"/>
    <col min="31" max="31" width="16" style="2" customWidth="1"/>
    <col min="32" max="32" width="17" style="2" customWidth="1"/>
    <col min="33" max="33" width="16.81640625" style="2" customWidth="1"/>
    <col min="34" max="34" width="15.1796875" style="2" customWidth="1"/>
    <col min="35" max="35" width="14.54296875" style="2" customWidth="1"/>
    <col min="36" max="36" width="16.81640625" style="2" customWidth="1"/>
    <col min="37" max="37" width="16.26953125" style="2" customWidth="1"/>
    <col min="38" max="38" width="16.453125" style="1" customWidth="1"/>
    <col min="39" max="16384" width="8.7265625" style="1"/>
  </cols>
  <sheetData>
    <row r="1" spans="1:38" ht="96" customHeight="1" x14ac:dyDescent="0.3">
      <c r="A1" s="57" t="s">
        <v>0</v>
      </c>
      <c r="B1" s="58" t="s">
        <v>1</v>
      </c>
      <c r="C1" s="11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  <c r="I1" s="12" t="s">
        <v>8</v>
      </c>
      <c r="J1" s="19" t="s">
        <v>9</v>
      </c>
      <c r="K1" s="20" t="s">
        <v>10</v>
      </c>
      <c r="L1" s="62" t="s">
        <v>11</v>
      </c>
      <c r="M1" s="62" t="s">
        <v>7</v>
      </c>
      <c r="N1" s="12" t="s">
        <v>12</v>
      </c>
      <c r="O1" s="11" t="s">
        <v>13</v>
      </c>
      <c r="P1" s="62" t="s">
        <v>14</v>
      </c>
      <c r="Q1" s="62" t="s">
        <v>15</v>
      </c>
      <c r="R1" s="62" t="s">
        <v>7</v>
      </c>
      <c r="S1" s="12" t="s">
        <v>16</v>
      </c>
      <c r="T1" s="11" t="s">
        <v>17</v>
      </c>
      <c r="U1" s="62" t="s">
        <v>7</v>
      </c>
      <c r="V1" s="12" t="s">
        <v>18</v>
      </c>
      <c r="W1" s="11" t="s">
        <v>19</v>
      </c>
      <c r="X1" s="62" t="s">
        <v>20</v>
      </c>
      <c r="Y1" s="62" t="s">
        <v>7</v>
      </c>
      <c r="Z1" s="12" t="s">
        <v>18</v>
      </c>
      <c r="AA1" s="63" t="s">
        <v>22</v>
      </c>
      <c r="AB1" s="65" t="s">
        <v>23</v>
      </c>
      <c r="AC1" s="61" t="s">
        <v>24</v>
      </c>
      <c r="AD1" s="66" t="s">
        <v>25</v>
      </c>
      <c r="AE1" s="65" t="s">
        <v>26</v>
      </c>
      <c r="AF1" s="65" t="s">
        <v>27</v>
      </c>
      <c r="AG1" s="63" t="s">
        <v>28</v>
      </c>
      <c r="AH1" s="65" t="s">
        <v>29</v>
      </c>
      <c r="AI1" s="3" t="s">
        <v>30</v>
      </c>
      <c r="AJ1" s="3" t="s">
        <v>31</v>
      </c>
      <c r="AK1" s="3" t="s">
        <v>32</v>
      </c>
      <c r="AL1" s="3" t="s">
        <v>33</v>
      </c>
    </row>
    <row r="2" spans="1:38" ht="14.5" x14ac:dyDescent="0.35">
      <c r="A2" s="59">
        <v>1</v>
      </c>
      <c r="B2" s="48" t="s">
        <v>34</v>
      </c>
      <c r="C2" s="22">
        <v>1</v>
      </c>
      <c r="D2" s="6">
        <v>2</v>
      </c>
      <c r="E2" s="6">
        <v>0</v>
      </c>
      <c r="F2" s="6">
        <v>0</v>
      </c>
      <c r="G2" s="6">
        <f t="shared" ref="G2:G27" si="0">SUM(C2:E2)</f>
        <v>3</v>
      </c>
      <c r="H2" s="5">
        <v>3</v>
      </c>
      <c r="I2" s="23">
        <f t="shared" ref="I2:I27" si="1">H2</f>
        <v>3</v>
      </c>
      <c r="J2" s="22">
        <v>16931</v>
      </c>
      <c r="K2" s="6">
        <v>10927</v>
      </c>
      <c r="L2" s="7">
        <v>64.53842064851456</v>
      </c>
      <c r="M2" s="5">
        <v>3</v>
      </c>
      <c r="N2" s="23">
        <f t="shared" ref="N2:N27" si="2">M2</f>
        <v>3</v>
      </c>
      <c r="O2" s="29">
        <v>1983.64</v>
      </c>
      <c r="P2" s="6">
        <v>82</v>
      </c>
      <c r="Q2" s="7">
        <v>4.1338146034562717</v>
      </c>
      <c r="R2" s="6">
        <v>2</v>
      </c>
      <c r="S2" s="23">
        <f t="shared" ref="S2:S27" si="3">R2</f>
        <v>2</v>
      </c>
      <c r="T2" s="22">
        <v>1878</v>
      </c>
      <c r="U2" s="6">
        <v>4</v>
      </c>
      <c r="V2" s="23">
        <f t="shared" ref="V2:V27" si="4">U2</f>
        <v>4</v>
      </c>
      <c r="W2" s="32">
        <v>14</v>
      </c>
      <c r="X2" s="8">
        <v>0.17073170731707318</v>
      </c>
      <c r="Y2" s="6">
        <v>3</v>
      </c>
      <c r="Z2" s="23">
        <f t="shared" ref="Z2:Z27" si="5">Y2</f>
        <v>3</v>
      </c>
      <c r="AA2" s="51">
        <f t="shared" ref="AA2:AA27" si="6">(0.25*I2+0*N2+0.25*S2+0.25*V2+0.25*Z2)</f>
        <v>3</v>
      </c>
      <c r="AB2" s="53">
        <f t="shared" ref="AB2:AB27" si="7">IF(AA2&lt;1.5,1,IF(AA2&lt;2.5,2,IF(AA2&lt;3.5,3,4)))</f>
        <v>3</v>
      </c>
      <c r="AC2" s="64">
        <v>1</v>
      </c>
      <c r="AD2" s="37">
        <f t="shared" ref="AD2:AD27" si="8">AB2*AC2</f>
        <v>3</v>
      </c>
      <c r="AE2" s="39">
        <f t="shared" ref="AE2:AE27" si="9">IF(AD2&lt;3,1,IF(AD2&lt;5,2,IF(AD2&lt;12,3,4)))</f>
        <v>2</v>
      </c>
      <c r="AF2" s="67">
        <v>2</v>
      </c>
      <c r="AG2" s="42">
        <f>AE2-AF2</f>
        <v>0</v>
      </c>
      <c r="AH2" s="44">
        <f>IF(AG2&lt;-1,1,IF(AG2&lt;1,2,IF(AG2=1,3,4)))</f>
        <v>2</v>
      </c>
      <c r="AI2" s="9">
        <v>2</v>
      </c>
      <c r="AJ2" s="87">
        <v>5</v>
      </c>
      <c r="AK2" s="9">
        <f>AI2*AJ2</f>
        <v>10</v>
      </c>
      <c r="AL2" s="91">
        <f>IF(AK2&lt;6,1,IF(AK2&lt;12,2,IF(AK2&lt;18,3,4)))</f>
        <v>2</v>
      </c>
    </row>
    <row r="3" spans="1:38" ht="14.5" x14ac:dyDescent="0.35">
      <c r="A3" s="59">
        <v>2</v>
      </c>
      <c r="B3" s="48" t="s">
        <v>35</v>
      </c>
      <c r="C3" s="22">
        <v>1</v>
      </c>
      <c r="D3" s="6">
        <v>1</v>
      </c>
      <c r="E3" s="6">
        <v>1</v>
      </c>
      <c r="F3" s="6">
        <v>3</v>
      </c>
      <c r="G3" s="6">
        <f t="shared" si="0"/>
        <v>3</v>
      </c>
      <c r="H3" s="5">
        <v>3</v>
      </c>
      <c r="I3" s="23">
        <f t="shared" si="1"/>
        <v>3</v>
      </c>
      <c r="J3" s="22">
        <v>3582</v>
      </c>
      <c r="K3" s="6">
        <v>2842</v>
      </c>
      <c r="L3" s="7">
        <v>79.341150195421548</v>
      </c>
      <c r="M3" s="5">
        <v>3</v>
      </c>
      <c r="N3" s="23">
        <f t="shared" si="2"/>
        <v>3</v>
      </c>
      <c r="O3" s="29">
        <v>244.9</v>
      </c>
      <c r="P3" s="6">
        <v>22</v>
      </c>
      <c r="Q3" s="7">
        <v>8.9832584728460603</v>
      </c>
      <c r="R3" s="6">
        <v>3</v>
      </c>
      <c r="S3" s="23">
        <f t="shared" si="3"/>
        <v>3</v>
      </c>
      <c r="T3" s="22">
        <v>379</v>
      </c>
      <c r="U3" s="6">
        <v>2</v>
      </c>
      <c r="V3" s="23">
        <f t="shared" si="4"/>
        <v>2</v>
      </c>
      <c r="W3" s="32">
        <v>23</v>
      </c>
      <c r="X3" s="8">
        <v>1.0454545454545454</v>
      </c>
      <c r="Y3" s="6">
        <v>4</v>
      </c>
      <c r="Z3" s="23">
        <f t="shared" si="5"/>
        <v>4</v>
      </c>
      <c r="AA3" s="51">
        <f t="shared" si="6"/>
        <v>3</v>
      </c>
      <c r="AB3" s="53">
        <f t="shared" si="7"/>
        <v>3</v>
      </c>
      <c r="AC3" s="64">
        <v>1</v>
      </c>
      <c r="AD3" s="37">
        <f t="shared" si="8"/>
        <v>3</v>
      </c>
      <c r="AE3" s="39">
        <f t="shared" si="9"/>
        <v>2</v>
      </c>
      <c r="AF3" s="67">
        <v>2</v>
      </c>
      <c r="AG3" s="42">
        <f>AE3-AF3</f>
        <v>0</v>
      </c>
      <c r="AH3" s="44">
        <f>IF(AG3&lt;-1,1,IF(AG3&lt;1,2,IF(AG3=1,3,4)))</f>
        <v>2</v>
      </c>
      <c r="AI3" s="9">
        <v>2</v>
      </c>
      <c r="AJ3" s="87">
        <v>5</v>
      </c>
      <c r="AK3" s="9">
        <f t="shared" ref="AK3:AK27" si="10">AI3*AJ3</f>
        <v>10</v>
      </c>
      <c r="AL3" s="91">
        <f t="shared" ref="AL3:AL27" si="11">IF(AK3&lt;6,1,IF(AK3&lt;12,2,IF(AK3&lt;18,3,4)))</f>
        <v>2</v>
      </c>
    </row>
    <row r="4" spans="1:38" ht="14.5" x14ac:dyDescent="0.35">
      <c r="A4" s="59">
        <v>3</v>
      </c>
      <c r="B4" s="49" t="s">
        <v>36</v>
      </c>
      <c r="C4" s="22">
        <v>0</v>
      </c>
      <c r="D4" s="6">
        <v>0</v>
      </c>
      <c r="E4" s="6">
        <v>0</v>
      </c>
      <c r="F4" s="6">
        <v>10</v>
      </c>
      <c r="G4" s="6">
        <f t="shared" si="0"/>
        <v>0</v>
      </c>
      <c r="H4" s="5">
        <v>1</v>
      </c>
      <c r="I4" s="23">
        <f t="shared" si="1"/>
        <v>1</v>
      </c>
      <c r="J4" s="22">
        <v>15021</v>
      </c>
      <c r="K4" s="6">
        <v>14105</v>
      </c>
      <c r="L4" s="7">
        <v>93.90187071433327</v>
      </c>
      <c r="M4" s="5">
        <v>2</v>
      </c>
      <c r="N4" s="23">
        <f t="shared" si="2"/>
        <v>2</v>
      </c>
      <c r="O4" s="29">
        <v>500.85</v>
      </c>
      <c r="P4" s="6">
        <v>44.1</v>
      </c>
      <c r="Q4" s="7">
        <v>8.8050314465408803</v>
      </c>
      <c r="R4" s="6">
        <v>3</v>
      </c>
      <c r="S4" s="23">
        <f t="shared" si="3"/>
        <v>3</v>
      </c>
      <c r="T4" s="22">
        <v>1536</v>
      </c>
      <c r="U4" s="6">
        <v>4</v>
      </c>
      <c r="V4" s="23">
        <f t="shared" si="4"/>
        <v>4</v>
      </c>
      <c r="W4" s="32">
        <v>3.3333333333333335</v>
      </c>
      <c r="X4" s="8">
        <v>7.5585789871504161E-2</v>
      </c>
      <c r="Y4" s="6">
        <v>2</v>
      </c>
      <c r="Z4" s="23">
        <f t="shared" si="5"/>
        <v>2</v>
      </c>
      <c r="AA4" s="51">
        <f t="shared" si="6"/>
        <v>2.5</v>
      </c>
      <c r="AB4" s="53">
        <f t="shared" si="7"/>
        <v>3</v>
      </c>
      <c r="AC4" s="64">
        <v>1</v>
      </c>
      <c r="AD4" s="37">
        <f t="shared" si="8"/>
        <v>3</v>
      </c>
      <c r="AE4" s="39">
        <f t="shared" si="9"/>
        <v>2</v>
      </c>
      <c r="AF4" s="67">
        <v>4</v>
      </c>
      <c r="AG4" s="42">
        <f>AE4-AF4</f>
        <v>-2</v>
      </c>
      <c r="AH4" s="43">
        <f>IF(AG4&lt;-1,1,IF(AG4&lt;1,2,IF(AG4=1,3,4)))</f>
        <v>1</v>
      </c>
      <c r="AI4" s="9">
        <v>2</v>
      </c>
      <c r="AJ4" s="87">
        <v>5</v>
      </c>
      <c r="AK4" s="9">
        <f t="shared" si="10"/>
        <v>10</v>
      </c>
      <c r="AL4" s="91">
        <f t="shared" si="11"/>
        <v>2</v>
      </c>
    </row>
    <row r="5" spans="1:38" ht="14.5" x14ac:dyDescent="0.35">
      <c r="A5" s="59">
        <v>4</v>
      </c>
      <c r="B5" s="48" t="s">
        <v>37</v>
      </c>
      <c r="C5" s="22">
        <v>0</v>
      </c>
      <c r="D5" s="6">
        <v>1</v>
      </c>
      <c r="E5" s="6">
        <v>0</v>
      </c>
      <c r="F5" s="6">
        <v>5</v>
      </c>
      <c r="G5" s="6">
        <f t="shared" si="0"/>
        <v>1</v>
      </c>
      <c r="H5" s="5">
        <v>2</v>
      </c>
      <c r="I5" s="23">
        <f t="shared" si="1"/>
        <v>2</v>
      </c>
      <c r="J5" s="22">
        <v>3945</v>
      </c>
      <c r="K5" s="6">
        <v>2800</v>
      </c>
      <c r="L5" s="7">
        <v>70.975918884664125</v>
      </c>
      <c r="M5" s="5">
        <v>3</v>
      </c>
      <c r="N5" s="23">
        <f t="shared" si="2"/>
        <v>3</v>
      </c>
      <c r="O5" s="29">
        <v>711.89</v>
      </c>
      <c r="P5" s="6">
        <v>45.9</v>
      </c>
      <c r="Q5" s="7">
        <v>6.4476253353748474</v>
      </c>
      <c r="R5" s="6">
        <v>3</v>
      </c>
      <c r="S5" s="23">
        <f t="shared" si="3"/>
        <v>3</v>
      </c>
      <c r="T5" s="22">
        <v>579</v>
      </c>
      <c r="U5" s="6">
        <v>3</v>
      </c>
      <c r="V5" s="23">
        <f t="shared" si="4"/>
        <v>3</v>
      </c>
      <c r="W5" s="32">
        <v>1.6666666666666667</v>
      </c>
      <c r="X5" s="8">
        <v>3.6310820624546117E-2</v>
      </c>
      <c r="Y5" s="6">
        <v>2</v>
      </c>
      <c r="Z5" s="23">
        <f t="shared" si="5"/>
        <v>2</v>
      </c>
      <c r="AA5" s="51">
        <f t="shared" si="6"/>
        <v>2.5</v>
      </c>
      <c r="AB5" s="53">
        <f t="shared" si="7"/>
        <v>3</v>
      </c>
      <c r="AC5" s="64">
        <v>2</v>
      </c>
      <c r="AD5" s="37">
        <f t="shared" si="8"/>
        <v>6</v>
      </c>
      <c r="AE5" s="39">
        <f t="shared" si="9"/>
        <v>3</v>
      </c>
      <c r="AF5" s="67">
        <v>3</v>
      </c>
      <c r="AG5" s="42">
        <f>AE5-AF5</f>
        <v>0</v>
      </c>
      <c r="AH5" s="44">
        <f>IF(AG5&lt;-1,1,IF(AG5&lt;1,2,IF(AG5=1,3,4)))</f>
        <v>2</v>
      </c>
      <c r="AI5" s="9">
        <v>2</v>
      </c>
      <c r="AJ5" s="87">
        <v>5</v>
      </c>
      <c r="AK5" s="9">
        <f t="shared" si="10"/>
        <v>10</v>
      </c>
      <c r="AL5" s="91">
        <f t="shared" si="11"/>
        <v>2</v>
      </c>
    </row>
    <row r="6" spans="1:38" ht="14.5" x14ac:dyDescent="0.35">
      <c r="A6" s="59">
        <v>5</v>
      </c>
      <c r="B6" s="48" t="s">
        <v>38</v>
      </c>
      <c r="C6" s="22">
        <v>8</v>
      </c>
      <c r="D6" s="6">
        <v>3</v>
      </c>
      <c r="E6" s="6">
        <v>0</v>
      </c>
      <c r="F6" s="6">
        <v>5</v>
      </c>
      <c r="G6" s="6">
        <f t="shared" si="0"/>
        <v>11</v>
      </c>
      <c r="H6" s="5">
        <v>4</v>
      </c>
      <c r="I6" s="23">
        <f t="shared" si="1"/>
        <v>4</v>
      </c>
      <c r="J6" s="22">
        <v>8209</v>
      </c>
      <c r="K6" s="6">
        <v>7948</v>
      </c>
      <c r="L6" s="7">
        <v>96.820562796930204</v>
      </c>
      <c r="M6" s="5">
        <v>1</v>
      </c>
      <c r="N6" s="23">
        <f t="shared" si="2"/>
        <v>1</v>
      </c>
      <c r="O6" s="29">
        <v>1234.46</v>
      </c>
      <c r="P6" s="6">
        <v>108.6</v>
      </c>
      <c r="Q6" s="7">
        <v>8.797368890040989</v>
      </c>
      <c r="R6" s="6">
        <v>3</v>
      </c>
      <c r="S6" s="23">
        <f t="shared" si="3"/>
        <v>3</v>
      </c>
      <c r="T6" s="22">
        <v>1682</v>
      </c>
      <c r="U6" s="6">
        <v>4</v>
      </c>
      <c r="V6" s="23">
        <f t="shared" si="4"/>
        <v>4</v>
      </c>
      <c r="W6" s="32">
        <v>36.666666666666664</v>
      </c>
      <c r="X6" s="8">
        <v>0.33763044812768567</v>
      </c>
      <c r="Y6" s="6">
        <v>3</v>
      </c>
      <c r="Z6" s="23">
        <f t="shared" si="5"/>
        <v>3</v>
      </c>
      <c r="AA6" s="51">
        <f t="shared" si="6"/>
        <v>3.5</v>
      </c>
      <c r="AB6" s="53">
        <f t="shared" si="7"/>
        <v>4</v>
      </c>
      <c r="AC6" s="64">
        <v>2</v>
      </c>
      <c r="AD6" s="37">
        <f t="shared" si="8"/>
        <v>8</v>
      </c>
      <c r="AE6" s="39">
        <f t="shared" si="9"/>
        <v>3</v>
      </c>
      <c r="AF6" s="39" t="s">
        <v>39</v>
      </c>
      <c r="AG6" s="42" t="s">
        <v>39</v>
      </c>
      <c r="AH6" s="45">
        <f>AE6</f>
        <v>3</v>
      </c>
      <c r="AI6" s="9">
        <v>2</v>
      </c>
      <c r="AJ6" s="87">
        <v>5</v>
      </c>
      <c r="AK6" s="9">
        <f t="shared" si="10"/>
        <v>10</v>
      </c>
      <c r="AL6" s="91">
        <f t="shared" si="11"/>
        <v>2</v>
      </c>
    </row>
    <row r="7" spans="1:38" ht="14.5" x14ac:dyDescent="0.35">
      <c r="A7" s="59">
        <v>6</v>
      </c>
      <c r="B7" s="48" t="s">
        <v>40</v>
      </c>
      <c r="C7" s="22">
        <v>3</v>
      </c>
      <c r="D7" s="6">
        <v>1</v>
      </c>
      <c r="E7" s="6">
        <v>0</v>
      </c>
      <c r="F7" s="6">
        <v>71</v>
      </c>
      <c r="G7" s="6">
        <f t="shared" si="0"/>
        <v>4</v>
      </c>
      <c r="H7" s="5">
        <v>3</v>
      </c>
      <c r="I7" s="23">
        <f t="shared" si="1"/>
        <v>3</v>
      </c>
      <c r="J7" s="22">
        <v>10114</v>
      </c>
      <c r="K7" s="6">
        <v>6485</v>
      </c>
      <c r="L7" s="7">
        <v>64.119042910816688</v>
      </c>
      <c r="M7" s="5">
        <v>3</v>
      </c>
      <c r="N7" s="23">
        <f t="shared" si="2"/>
        <v>3</v>
      </c>
      <c r="O7" s="29">
        <v>993.08</v>
      </c>
      <c r="P7" s="6">
        <v>45.3</v>
      </c>
      <c r="Q7" s="7">
        <v>4.561566036975873</v>
      </c>
      <c r="R7" s="6">
        <v>2</v>
      </c>
      <c r="S7" s="23">
        <f t="shared" si="3"/>
        <v>2</v>
      </c>
      <c r="T7" s="22">
        <v>760</v>
      </c>
      <c r="U7" s="6">
        <v>3</v>
      </c>
      <c r="V7" s="23">
        <f t="shared" si="4"/>
        <v>3</v>
      </c>
      <c r="W7" s="32">
        <v>9</v>
      </c>
      <c r="X7" s="8">
        <v>0.19867549668874174</v>
      </c>
      <c r="Y7" s="6">
        <v>3</v>
      </c>
      <c r="Z7" s="23">
        <f t="shared" si="5"/>
        <v>3</v>
      </c>
      <c r="AA7" s="51">
        <f t="shared" si="6"/>
        <v>2.75</v>
      </c>
      <c r="AB7" s="53">
        <f t="shared" si="7"/>
        <v>3</v>
      </c>
      <c r="AC7" s="64">
        <v>1</v>
      </c>
      <c r="AD7" s="37">
        <f t="shared" si="8"/>
        <v>3</v>
      </c>
      <c r="AE7" s="39">
        <f t="shared" si="9"/>
        <v>2</v>
      </c>
      <c r="AF7" s="67">
        <v>1</v>
      </c>
      <c r="AG7" s="42">
        <f t="shared" ref="AG7:AG27" si="12">AE7-AF7</f>
        <v>1</v>
      </c>
      <c r="AH7" s="45">
        <f t="shared" ref="AH7:AH27" si="13">IF(AG7&lt;-1,1,IF(AG7&lt;1,2,IF(AG7=1,3,4)))</f>
        <v>3</v>
      </c>
      <c r="AI7" s="9">
        <v>2</v>
      </c>
      <c r="AJ7" s="87">
        <v>5</v>
      </c>
      <c r="AK7" s="9">
        <f t="shared" si="10"/>
        <v>10</v>
      </c>
      <c r="AL7" s="91">
        <f t="shared" si="11"/>
        <v>2</v>
      </c>
    </row>
    <row r="8" spans="1:38" ht="14.5" x14ac:dyDescent="0.35">
      <c r="A8" s="59">
        <v>7</v>
      </c>
      <c r="B8" s="48" t="s">
        <v>41</v>
      </c>
      <c r="C8" s="22">
        <v>5</v>
      </c>
      <c r="D8" s="6">
        <v>1</v>
      </c>
      <c r="E8" s="6">
        <v>0</v>
      </c>
      <c r="F8" s="6">
        <v>18</v>
      </c>
      <c r="G8" s="6">
        <f t="shared" si="0"/>
        <v>6</v>
      </c>
      <c r="H8" s="5">
        <v>4</v>
      </c>
      <c r="I8" s="23">
        <f t="shared" si="1"/>
        <v>4</v>
      </c>
      <c r="J8" s="22">
        <v>6557</v>
      </c>
      <c r="K8" s="6">
        <v>6250</v>
      </c>
      <c r="L8" s="7">
        <v>95.317980783895081</v>
      </c>
      <c r="M8" s="5">
        <v>1</v>
      </c>
      <c r="N8" s="23">
        <f t="shared" si="2"/>
        <v>1</v>
      </c>
      <c r="O8" s="29">
        <v>831.6</v>
      </c>
      <c r="P8" s="6">
        <v>70.599999999999994</v>
      </c>
      <c r="Q8" s="7">
        <v>8.4896584896584883</v>
      </c>
      <c r="R8" s="6">
        <v>3</v>
      </c>
      <c r="S8" s="23">
        <f t="shared" si="3"/>
        <v>3</v>
      </c>
      <c r="T8" s="22">
        <v>866</v>
      </c>
      <c r="U8" s="6">
        <v>3</v>
      </c>
      <c r="V8" s="23">
        <f t="shared" si="4"/>
        <v>3</v>
      </c>
      <c r="W8" s="32">
        <v>9</v>
      </c>
      <c r="X8" s="8">
        <v>0.12747875354107649</v>
      </c>
      <c r="Y8" s="6">
        <v>3</v>
      </c>
      <c r="Z8" s="23">
        <f t="shared" si="5"/>
        <v>3</v>
      </c>
      <c r="AA8" s="51">
        <f t="shared" si="6"/>
        <v>3.25</v>
      </c>
      <c r="AB8" s="53">
        <f t="shared" si="7"/>
        <v>3</v>
      </c>
      <c r="AC8" s="64">
        <v>3</v>
      </c>
      <c r="AD8" s="37">
        <f t="shared" si="8"/>
        <v>9</v>
      </c>
      <c r="AE8" s="39">
        <f t="shared" si="9"/>
        <v>3</v>
      </c>
      <c r="AF8" s="67">
        <v>2</v>
      </c>
      <c r="AG8" s="42">
        <f t="shared" si="12"/>
        <v>1</v>
      </c>
      <c r="AH8" s="45">
        <f t="shared" si="13"/>
        <v>3</v>
      </c>
      <c r="AI8" s="9">
        <v>2</v>
      </c>
      <c r="AJ8" s="87">
        <v>5</v>
      </c>
      <c r="AK8" s="9">
        <f t="shared" si="10"/>
        <v>10</v>
      </c>
      <c r="AL8" s="91">
        <f t="shared" si="11"/>
        <v>2</v>
      </c>
    </row>
    <row r="9" spans="1:38" ht="14.5" x14ac:dyDescent="0.35">
      <c r="A9" s="59">
        <v>8</v>
      </c>
      <c r="B9" s="48" t="s">
        <v>42</v>
      </c>
      <c r="C9" s="22">
        <v>9</v>
      </c>
      <c r="D9" s="6">
        <v>1</v>
      </c>
      <c r="E9" s="6">
        <v>1</v>
      </c>
      <c r="F9" s="6">
        <v>7</v>
      </c>
      <c r="G9" s="6">
        <f t="shared" si="0"/>
        <v>11</v>
      </c>
      <c r="H9" s="5">
        <v>4</v>
      </c>
      <c r="I9" s="23">
        <f t="shared" si="1"/>
        <v>4</v>
      </c>
      <c r="J9" s="22">
        <v>4367</v>
      </c>
      <c r="K9" s="6">
        <v>4358</v>
      </c>
      <c r="L9" s="7">
        <v>99.793908861918936</v>
      </c>
      <c r="M9" s="5">
        <v>1</v>
      </c>
      <c r="N9" s="23">
        <f t="shared" si="2"/>
        <v>1</v>
      </c>
      <c r="O9" s="29">
        <v>485.02</v>
      </c>
      <c r="P9" s="6">
        <v>66.099999999999994</v>
      </c>
      <c r="Q9" s="7">
        <v>13.628303987464433</v>
      </c>
      <c r="R9" s="6">
        <v>4</v>
      </c>
      <c r="S9" s="23">
        <f t="shared" si="3"/>
        <v>4</v>
      </c>
      <c r="T9" s="22">
        <v>1056</v>
      </c>
      <c r="U9" s="6">
        <v>4</v>
      </c>
      <c r="V9" s="23">
        <f t="shared" si="4"/>
        <v>4</v>
      </c>
      <c r="W9" s="32">
        <v>2</v>
      </c>
      <c r="X9" s="8">
        <v>3.0257186081694407E-2</v>
      </c>
      <c r="Y9" s="6">
        <v>2</v>
      </c>
      <c r="Z9" s="23">
        <f t="shared" si="5"/>
        <v>2</v>
      </c>
      <c r="AA9" s="51">
        <f t="shared" si="6"/>
        <v>3.5</v>
      </c>
      <c r="AB9" s="53">
        <f t="shared" si="7"/>
        <v>4</v>
      </c>
      <c r="AC9" s="64">
        <v>2</v>
      </c>
      <c r="AD9" s="37">
        <f t="shared" si="8"/>
        <v>8</v>
      </c>
      <c r="AE9" s="39">
        <f t="shared" si="9"/>
        <v>3</v>
      </c>
      <c r="AF9" s="67">
        <v>3</v>
      </c>
      <c r="AG9" s="42">
        <f t="shared" si="12"/>
        <v>0</v>
      </c>
      <c r="AH9" s="44">
        <f t="shared" si="13"/>
        <v>2</v>
      </c>
      <c r="AI9" s="9">
        <v>2</v>
      </c>
      <c r="AJ9" s="87">
        <v>5</v>
      </c>
      <c r="AK9" s="9">
        <f t="shared" si="10"/>
        <v>10</v>
      </c>
      <c r="AL9" s="91">
        <f t="shared" si="11"/>
        <v>2</v>
      </c>
    </row>
    <row r="10" spans="1:38" ht="14.5" x14ac:dyDescent="0.35">
      <c r="A10" s="59">
        <v>9</v>
      </c>
      <c r="B10" s="48" t="s">
        <v>43</v>
      </c>
      <c r="C10" s="22">
        <v>0</v>
      </c>
      <c r="D10" s="6">
        <v>3</v>
      </c>
      <c r="E10" s="6">
        <v>0</v>
      </c>
      <c r="F10" s="6">
        <v>0</v>
      </c>
      <c r="G10" s="6">
        <f t="shared" si="0"/>
        <v>3</v>
      </c>
      <c r="H10" s="5">
        <v>3</v>
      </c>
      <c r="I10" s="23">
        <f t="shared" si="1"/>
        <v>3</v>
      </c>
      <c r="J10" s="22">
        <v>6072</v>
      </c>
      <c r="K10" s="6">
        <v>1893</v>
      </c>
      <c r="L10" s="7">
        <v>31.175889328063242</v>
      </c>
      <c r="M10" s="5">
        <v>4</v>
      </c>
      <c r="N10" s="23">
        <f t="shared" si="2"/>
        <v>4</v>
      </c>
      <c r="O10" s="29">
        <v>1148</v>
      </c>
      <c r="P10" s="6">
        <v>13.1</v>
      </c>
      <c r="Q10" s="7">
        <v>1.1411149825783973</v>
      </c>
      <c r="R10" s="6">
        <v>2</v>
      </c>
      <c r="S10" s="23">
        <f t="shared" si="3"/>
        <v>2</v>
      </c>
      <c r="T10" s="22">
        <v>203</v>
      </c>
      <c r="U10" s="6">
        <v>1</v>
      </c>
      <c r="V10" s="23">
        <f t="shared" si="4"/>
        <v>1</v>
      </c>
      <c r="W10" s="32">
        <v>10</v>
      </c>
      <c r="X10" s="8">
        <v>0.76335877862595425</v>
      </c>
      <c r="Y10" s="6">
        <v>3</v>
      </c>
      <c r="Z10" s="23">
        <f t="shared" si="5"/>
        <v>3</v>
      </c>
      <c r="AA10" s="51">
        <f t="shared" si="6"/>
        <v>2.25</v>
      </c>
      <c r="AB10" s="53">
        <f t="shared" si="7"/>
        <v>2</v>
      </c>
      <c r="AC10" s="64">
        <v>2</v>
      </c>
      <c r="AD10" s="37">
        <f t="shared" si="8"/>
        <v>4</v>
      </c>
      <c r="AE10" s="39">
        <f t="shared" si="9"/>
        <v>2</v>
      </c>
      <c r="AF10" s="67">
        <v>3</v>
      </c>
      <c r="AG10" s="42">
        <f t="shared" si="12"/>
        <v>-1</v>
      </c>
      <c r="AH10" s="44">
        <f t="shared" si="13"/>
        <v>2</v>
      </c>
      <c r="AI10" s="9">
        <v>2</v>
      </c>
      <c r="AJ10" s="87">
        <v>5</v>
      </c>
      <c r="AK10" s="9">
        <f t="shared" si="10"/>
        <v>10</v>
      </c>
      <c r="AL10" s="91">
        <f t="shared" si="11"/>
        <v>2</v>
      </c>
    </row>
    <row r="11" spans="1:38" ht="14.5" x14ac:dyDescent="0.35">
      <c r="A11" s="59">
        <v>10</v>
      </c>
      <c r="B11" s="48" t="s">
        <v>44</v>
      </c>
      <c r="C11" s="22">
        <v>0</v>
      </c>
      <c r="D11" s="6">
        <v>0</v>
      </c>
      <c r="E11" s="6">
        <v>2</v>
      </c>
      <c r="F11" s="6">
        <v>1</v>
      </c>
      <c r="G11" s="6">
        <f t="shared" si="0"/>
        <v>2</v>
      </c>
      <c r="H11" s="5">
        <v>3</v>
      </c>
      <c r="I11" s="23">
        <f t="shared" si="1"/>
        <v>3</v>
      </c>
      <c r="J11" s="22">
        <v>4452</v>
      </c>
      <c r="K11" s="6">
        <v>820</v>
      </c>
      <c r="L11" s="7">
        <v>18.418688230008986</v>
      </c>
      <c r="M11" s="5">
        <v>4</v>
      </c>
      <c r="N11" s="23">
        <f t="shared" si="2"/>
        <v>4</v>
      </c>
      <c r="O11" s="29">
        <v>842.89</v>
      </c>
      <c r="P11" s="6">
        <v>6.6</v>
      </c>
      <c r="Q11" s="7">
        <v>0.78302032293656354</v>
      </c>
      <c r="R11" s="6">
        <v>1</v>
      </c>
      <c r="S11" s="23">
        <f t="shared" si="3"/>
        <v>1</v>
      </c>
      <c r="T11" s="22">
        <v>141</v>
      </c>
      <c r="U11" s="6">
        <v>1</v>
      </c>
      <c r="V11" s="23">
        <f t="shared" si="4"/>
        <v>1</v>
      </c>
      <c r="W11" s="32">
        <v>0</v>
      </c>
      <c r="X11" s="8">
        <v>0</v>
      </c>
      <c r="Y11" s="6">
        <v>1</v>
      </c>
      <c r="Z11" s="23">
        <f t="shared" si="5"/>
        <v>1</v>
      </c>
      <c r="AA11" s="51">
        <f t="shared" si="6"/>
        <v>1.5</v>
      </c>
      <c r="AB11" s="53">
        <f t="shared" si="7"/>
        <v>2</v>
      </c>
      <c r="AC11" s="64">
        <v>1</v>
      </c>
      <c r="AD11" s="37">
        <f t="shared" si="8"/>
        <v>2</v>
      </c>
      <c r="AE11" s="39">
        <f t="shared" si="9"/>
        <v>1</v>
      </c>
      <c r="AF11" s="67">
        <v>3</v>
      </c>
      <c r="AG11" s="42">
        <f t="shared" si="12"/>
        <v>-2</v>
      </c>
      <c r="AH11" s="43">
        <f t="shared" si="13"/>
        <v>1</v>
      </c>
      <c r="AI11" s="9">
        <v>2</v>
      </c>
      <c r="AJ11" s="87">
        <v>5</v>
      </c>
      <c r="AK11" s="9">
        <f t="shared" si="10"/>
        <v>10</v>
      </c>
      <c r="AL11" s="91">
        <f t="shared" si="11"/>
        <v>2</v>
      </c>
    </row>
    <row r="12" spans="1:38" ht="14.5" x14ac:dyDescent="0.35">
      <c r="A12" s="59">
        <v>11</v>
      </c>
      <c r="B12" s="48" t="s">
        <v>45</v>
      </c>
      <c r="C12" s="22">
        <v>0</v>
      </c>
      <c r="D12" s="6">
        <v>3</v>
      </c>
      <c r="E12" s="6">
        <v>2</v>
      </c>
      <c r="F12" s="6">
        <v>4</v>
      </c>
      <c r="G12" s="6">
        <f t="shared" si="0"/>
        <v>5</v>
      </c>
      <c r="H12" s="5">
        <v>3</v>
      </c>
      <c r="I12" s="23">
        <f t="shared" si="1"/>
        <v>3</v>
      </c>
      <c r="J12" s="22">
        <v>7381</v>
      </c>
      <c r="K12" s="6">
        <v>2767</v>
      </c>
      <c r="L12" s="7">
        <v>37.488145237772656</v>
      </c>
      <c r="M12" s="5">
        <v>4</v>
      </c>
      <c r="N12" s="23">
        <f t="shared" si="2"/>
        <v>4</v>
      </c>
      <c r="O12" s="29">
        <v>1150.77</v>
      </c>
      <c r="P12" s="6">
        <v>44.6</v>
      </c>
      <c r="Q12" s="7">
        <v>3.8756658585121269</v>
      </c>
      <c r="R12" s="6">
        <v>2</v>
      </c>
      <c r="S12" s="23">
        <f t="shared" si="3"/>
        <v>2</v>
      </c>
      <c r="T12" s="22">
        <v>592</v>
      </c>
      <c r="U12" s="6">
        <v>3</v>
      </c>
      <c r="V12" s="23">
        <f t="shared" si="4"/>
        <v>3</v>
      </c>
      <c r="W12" s="32">
        <v>0</v>
      </c>
      <c r="X12" s="8">
        <v>0</v>
      </c>
      <c r="Y12" s="6">
        <v>1</v>
      </c>
      <c r="Z12" s="23">
        <f t="shared" si="5"/>
        <v>1</v>
      </c>
      <c r="AA12" s="51">
        <f t="shared" si="6"/>
        <v>2.25</v>
      </c>
      <c r="AB12" s="53">
        <f t="shared" si="7"/>
        <v>2</v>
      </c>
      <c r="AC12" s="64">
        <v>1</v>
      </c>
      <c r="AD12" s="37">
        <f t="shared" si="8"/>
        <v>2</v>
      </c>
      <c r="AE12" s="39">
        <f t="shared" si="9"/>
        <v>1</v>
      </c>
      <c r="AF12" s="67">
        <v>3</v>
      </c>
      <c r="AG12" s="42">
        <f t="shared" si="12"/>
        <v>-2</v>
      </c>
      <c r="AH12" s="43">
        <f t="shared" si="13"/>
        <v>1</v>
      </c>
      <c r="AI12" s="9">
        <v>2</v>
      </c>
      <c r="AJ12" s="87">
        <v>5</v>
      </c>
      <c r="AK12" s="9">
        <f t="shared" si="10"/>
        <v>10</v>
      </c>
      <c r="AL12" s="91">
        <f t="shared" si="11"/>
        <v>2</v>
      </c>
    </row>
    <row r="13" spans="1:38" ht="14.5" x14ac:dyDescent="0.35">
      <c r="A13" s="59">
        <v>12</v>
      </c>
      <c r="B13" s="48" t="s">
        <v>46</v>
      </c>
      <c r="C13" s="22">
        <v>2</v>
      </c>
      <c r="D13" s="6">
        <v>2</v>
      </c>
      <c r="E13" s="6">
        <v>1</v>
      </c>
      <c r="F13" s="6">
        <v>2</v>
      </c>
      <c r="G13" s="6">
        <f t="shared" si="0"/>
        <v>5</v>
      </c>
      <c r="H13" s="5">
        <v>3</v>
      </c>
      <c r="I13" s="23">
        <f t="shared" si="1"/>
        <v>3</v>
      </c>
      <c r="J13" s="22">
        <v>7010</v>
      </c>
      <c r="K13" s="6">
        <v>6785</v>
      </c>
      <c r="L13" s="7">
        <v>96.790299572039942</v>
      </c>
      <c r="M13" s="5">
        <v>1</v>
      </c>
      <c r="N13" s="23">
        <f t="shared" si="2"/>
        <v>1</v>
      </c>
      <c r="O13" s="29">
        <v>749.42</v>
      </c>
      <c r="P13" s="6">
        <v>120.3</v>
      </c>
      <c r="Q13" s="7">
        <v>16.052413866723601</v>
      </c>
      <c r="R13" s="6">
        <v>4</v>
      </c>
      <c r="S13" s="23">
        <f t="shared" si="3"/>
        <v>4</v>
      </c>
      <c r="T13" s="22">
        <v>1455</v>
      </c>
      <c r="U13" s="6">
        <v>4</v>
      </c>
      <c r="V13" s="23">
        <f t="shared" si="4"/>
        <v>4</v>
      </c>
      <c r="W13" s="32">
        <v>205</v>
      </c>
      <c r="X13" s="8">
        <v>1.7040731504571904</v>
      </c>
      <c r="Y13" s="6">
        <v>4</v>
      </c>
      <c r="Z13" s="23">
        <f t="shared" si="5"/>
        <v>4</v>
      </c>
      <c r="AA13" s="51">
        <f t="shared" si="6"/>
        <v>3.75</v>
      </c>
      <c r="AB13" s="53">
        <f t="shared" si="7"/>
        <v>4</v>
      </c>
      <c r="AC13" s="64">
        <v>1</v>
      </c>
      <c r="AD13" s="37">
        <f t="shared" si="8"/>
        <v>4</v>
      </c>
      <c r="AE13" s="39">
        <f t="shared" si="9"/>
        <v>2</v>
      </c>
      <c r="AF13" s="67">
        <v>4</v>
      </c>
      <c r="AG13" s="42">
        <f t="shared" si="12"/>
        <v>-2</v>
      </c>
      <c r="AH13" s="43">
        <f t="shared" si="13"/>
        <v>1</v>
      </c>
      <c r="AI13" s="9">
        <v>2</v>
      </c>
      <c r="AJ13" s="87">
        <v>5</v>
      </c>
      <c r="AK13" s="9">
        <f t="shared" si="10"/>
        <v>10</v>
      </c>
      <c r="AL13" s="91">
        <f t="shared" si="11"/>
        <v>2</v>
      </c>
    </row>
    <row r="14" spans="1:38" ht="14.5" x14ac:dyDescent="0.35">
      <c r="A14" s="59">
        <v>13</v>
      </c>
      <c r="B14" s="48" t="s">
        <v>47</v>
      </c>
      <c r="C14" s="22">
        <v>0</v>
      </c>
      <c r="D14" s="6">
        <v>2</v>
      </c>
      <c r="E14" s="6">
        <v>2</v>
      </c>
      <c r="F14" s="6">
        <v>10</v>
      </c>
      <c r="G14" s="6">
        <f t="shared" si="0"/>
        <v>4</v>
      </c>
      <c r="H14" s="5">
        <v>3</v>
      </c>
      <c r="I14" s="23">
        <f t="shared" si="1"/>
        <v>3</v>
      </c>
      <c r="J14" s="22">
        <v>6001</v>
      </c>
      <c r="K14" s="6">
        <v>4540</v>
      </c>
      <c r="L14" s="7">
        <v>75.654057657057152</v>
      </c>
      <c r="M14" s="5">
        <v>3</v>
      </c>
      <c r="N14" s="23">
        <f t="shared" si="2"/>
        <v>3</v>
      </c>
      <c r="O14" s="29">
        <v>479.89</v>
      </c>
      <c r="P14" s="6">
        <v>21.9</v>
      </c>
      <c r="Q14" s="7">
        <v>4.5635458125820501</v>
      </c>
      <c r="R14" s="6">
        <v>2</v>
      </c>
      <c r="S14" s="23">
        <f t="shared" si="3"/>
        <v>2</v>
      </c>
      <c r="T14" s="22">
        <v>631</v>
      </c>
      <c r="U14" s="6">
        <v>3</v>
      </c>
      <c r="V14" s="23">
        <f t="shared" si="4"/>
        <v>3</v>
      </c>
      <c r="W14" s="32">
        <v>52</v>
      </c>
      <c r="X14" s="8">
        <v>2.3744292237442925</v>
      </c>
      <c r="Y14" s="6">
        <v>4</v>
      </c>
      <c r="Z14" s="23">
        <f t="shared" si="5"/>
        <v>4</v>
      </c>
      <c r="AA14" s="51">
        <f t="shared" si="6"/>
        <v>3</v>
      </c>
      <c r="AB14" s="53">
        <f t="shared" si="7"/>
        <v>3</v>
      </c>
      <c r="AC14" s="64">
        <v>2</v>
      </c>
      <c r="AD14" s="37">
        <f t="shared" si="8"/>
        <v>6</v>
      </c>
      <c r="AE14" s="39">
        <f t="shared" si="9"/>
        <v>3</v>
      </c>
      <c r="AF14" s="67">
        <v>2</v>
      </c>
      <c r="AG14" s="42">
        <f t="shared" si="12"/>
        <v>1</v>
      </c>
      <c r="AH14" s="45">
        <f t="shared" si="13"/>
        <v>3</v>
      </c>
      <c r="AI14" s="9">
        <v>2</v>
      </c>
      <c r="AJ14" s="87">
        <v>5</v>
      </c>
      <c r="AK14" s="9">
        <f t="shared" si="10"/>
        <v>10</v>
      </c>
      <c r="AL14" s="91">
        <f t="shared" si="11"/>
        <v>2</v>
      </c>
    </row>
    <row r="15" spans="1:38" ht="14.5" x14ac:dyDescent="0.35">
      <c r="A15" s="59">
        <v>14</v>
      </c>
      <c r="B15" s="48" t="s">
        <v>48</v>
      </c>
      <c r="C15" s="22">
        <v>9</v>
      </c>
      <c r="D15" s="6">
        <v>0</v>
      </c>
      <c r="E15" s="6">
        <v>4</v>
      </c>
      <c r="F15" s="6">
        <v>16</v>
      </c>
      <c r="G15" s="6">
        <f t="shared" si="0"/>
        <v>13</v>
      </c>
      <c r="H15" s="5">
        <v>4</v>
      </c>
      <c r="I15" s="23">
        <f t="shared" si="1"/>
        <v>4</v>
      </c>
      <c r="J15" s="22">
        <v>7685</v>
      </c>
      <c r="K15" s="6">
        <v>2768</v>
      </c>
      <c r="L15" s="7">
        <v>36.018217306441116</v>
      </c>
      <c r="M15" s="5">
        <v>4</v>
      </c>
      <c r="N15" s="23">
        <f t="shared" si="2"/>
        <v>4</v>
      </c>
      <c r="O15" s="29">
        <v>1032.57</v>
      </c>
      <c r="P15" s="6">
        <v>26.4</v>
      </c>
      <c r="Q15" s="7">
        <v>2.556727388942154</v>
      </c>
      <c r="R15" s="6">
        <v>2</v>
      </c>
      <c r="S15" s="23">
        <f t="shared" si="3"/>
        <v>2</v>
      </c>
      <c r="T15" s="22">
        <v>554</v>
      </c>
      <c r="U15" s="6">
        <v>3</v>
      </c>
      <c r="V15" s="23">
        <f t="shared" si="4"/>
        <v>3</v>
      </c>
      <c r="W15" s="32">
        <v>11.333333333333334</v>
      </c>
      <c r="X15" s="8">
        <v>0.42929292929292934</v>
      </c>
      <c r="Y15" s="6">
        <v>3</v>
      </c>
      <c r="Z15" s="23">
        <f t="shared" si="5"/>
        <v>3</v>
      </c>
      <c r="AA15" s="51">
        <f t="shared" si="6"/>
        <v>3</v>
      </c>
      <c r="AB15" s="53">
        <f t="shared" si="7"/>
        <v>3</v>
      </c>
      <c r="AC15" s="64">
        <v>2</v>
      </c>
      <c r="AD15" s="37">
        <f t="shared" si="8"/>
        <v>6</v>
      </c>
      <c r="AE15" s="39">
        <f t="shared" si="9"/>
        <v>3</v>
      </c>
      <c r="AF15" s="67">
        <v>2</v>
      </c>
      <c r="AG15" s="42">
        <f t="shared" si="12"/>
        <v>1</v>
      </c>
      <c r="AH15" s="45">
        <f t="shared" si="13"/>
        <v>3</v>
      </c>
      <c r="AI15" s="9">
        <v>2</v>
      </c>
      <c r="AJ15" s="87">
        <v>5</v>
      </c>
      <c r="AK15" s="9">
        <f t="shared" si="10"/>
        <v>10</v>
      </c>
      <c r="AL15" s="91">
        <f t="shared" si="11"/>
        <v>2</v>
      </c>
    </row>
    <row r="16" spans="1:38" ht="14.5" x14ac:dyDescent="0.35">
      <c r="A16" s="59">
        <v>15</v>
      </c>
      <c r="B16" s="48" t="s">
        <v>49</v>
      </c>
      <c r="C16" s="22">
        <v>2</v>
      </c>
      <c r="D16" s="6">
        <v>1</v>
      </c>
      <c r="E16" s="6">
        <v>0</v>
      </c>
      <c r="F16" s="6">
        <v>1</v>
      </c>
      <c r="G16" s="6">
        <f t="shared" si="0"/>
        <v>3</v>
      </c>
      <c r="H16" s="5">
        <v>3</v>
      </c>
      <c r="I16" s="23">
        <f t="shared" si="1"/>
        <v>3</v>
      </c>
      <c r="J16" s="22">
        <v>6392</v>
      </c>
      <c r="K16" s="6">
        <v>4965</v>
      </c>
      <c r="L16" s="7">
        <v>77.675219023779718</v>
      </c>
      <c r="M16" s="5">
        <v>3</v>
      </c>
      <c r="N16" s="23">
        <f t="shared" si="2"/>
        <v>3</v>
      </c>
      <c r="O16" s="29">
        <v>798.55</v>
      </c>
      <c r="P16" s="6">
        <v>42.3</v>
      </c>
      <c r="Q16" s="7">
        <v>5.2971009955544428</v>
      </c>
      <c r="R16" s="6">
        <v>3</v>
      </c>
      <c r="S16" s="23">
        <f t="shared" si="3"/>
        <v>3</v>
      </c>
      <c r="T16" s="22">
        <v>838</v>
      </c>
      <c r="U16" s="6">
        <v>3</v>
      </c>
      <c r="V16" s="23">
        <f t="shared" si="4"/>
        <v>3</v>
      </c>
      <c r="W16" s="32">
        <v>2.3333333333333335</v>
      </c>
      <c r="X16" s="8">
        <v>5.5161544523246661E-2</v>
      </c>
      <c r="Y16" s="6">
        <v>2</v>
      </c>
      <c r="Z16" s="23">
        <f t="shared" si="5"/>
        <v>2</v>
      </c>
      <c r="AA16" s="51">
        <f t="shared" si="6"/>
        <v>2.75</v>
      </c>
      <c r="AB16" s="53">
        <f t="shared" si="7"/>
        <v>3</v>
      </c>
      <c r="AC16" s="64">
        <v>2</v>
      </c>
      <c r="AD16" s="37">
        <f t="shared" si="8"/>
        <v>6</v>
      </c>
      <c r="AE16" s="39">
        <f t="shared" si="9"/>
        <v>3</v>
      </c>
      <c r="AF16" s="67">
        <v>2</v>
      </c>
      <c r="AG16" s="42">
        <f t="shared" si="12"/>
        <v>1</v>
      </c>
      <c r="AH16" s="45">
        <f t="shared" si="13"/>
        <v>3</v>
      </c>
      <c r="AI16" s="9">
        <v>2</v>
      </c>
      <c r="AJ16" s="87">
        <v>5</v>
      </c>
      <c r="AK16" s="9">
        <f t="shared" si="10"/>
        <v>10</v>
      </c>
      <c r="AL16" s="91">
        <f t="shared" si="11"/>
        <v>2</v>
      </c>
    </row>
    <row r="17" spans="1:38" ht="14.5" x14ac:dyDescent="0.35">
      <c r="A17" s="59">
        <v>16</v>
      </c>
      <c r="B17" s="48" t="s">
        <v>50</v>
      </c>
      <c r="C17" s="22">
        <v>0</v>
      </c>
      <c r="D17" s="6">
        <v>0</v>
      </c>
      <c r="E17" s="6">
        <v>1</v>
      </c>
      <c r="F17" s="6">
        <v>0</v>
      </c>
      <c r="G17" s="6">
        <f t="shared" si="0"/>
        <v>1</v>
      </c>
      <c r="H17" s="5">
        <v>2</v>
      </c>
      <c r="I17" s="23">
        <f t="shared" si="1"/>
        <v>2</v>
      </c>
      <c r="J17" s="22">
        <v>8423</v>
      </c>
      <c r="K17" s="6">
        <v>5915</v>
      </c>
      <c r="L17" s="7">
        <v>70.224385610827497</v>
      </c>
      <c r="M17" s="5">
        <v>3</v>
      </c>
      <c r="N17" s="23">
        <f t="shared" si="2"/>
        <v>3</v>
      </c>
      <c r="O17" s="29">
        <v>1292.9100000000001</v>
      </c>
      <c r="P17" s="6">
        <v>68.3</v>
      </c>
      <c r="Q17" s="7">
        <v>5.2826569521467075</v>
      </c>
      <c r="R17" s="6">
        <v>3</v>
      </c>
      <c r="S17" s="23">
        <f t="shared" si="3"/>
        <v>3</v>
      </c>
      <c r="T17" s="22">
        <v>971</v>
      </c>
      <c r="U17" s="6">
        <v>3</v>
      </c>
      <c r="V17" s="23">
        <f t="shared" si="4"/>
        <v>3</v>
      </c>
      <c r="W17" s="32">
        <v>20.666666666666668</v>
      </c>
      <c r="X17" s="8">
        <v>0.30258662762323085</v>
      </c>
      <c r="Y17" s="6">
        <v>3</v>
      </c>
      <c r="Z17" s="23">
        <f t="shared" si="5"/>
        <v>3</v>
      </c>
      <c r="AA17" s="51">
        <f t="shared" si="6"/>
        <v>2.75</v>
      </c>
      <c r="AB17" s="53">
        <f t="shared" si="7"/>
        <v>3</v>
      </c>
      <c r="AC17" s="64">
        <v>3</v>
      </c>
      <c r="AD17" s="37">
        <f t="shared" si="8"/>
        <v>9</v>
      </c>
      <c r="AE17" s="39">
        <f t="shared" si="9"/>
        <v>3</v>
      </c>
      <c r="AF17" s="67">
        <v>3</v>
      </c>
      <c r="AG17" s="42">
        <f t="shared" si="12"/>
        <v>0</v>
      </c>
      <c r="AH17" s="44">
        <f t="shared" si="13"/>
        <v>2</v>
      </c>
      <c r="AI17" s="9">
        <v>2</v>
      </c>
      <c r="AJ17" s="87">
        <v>5</v>
      </c>
      <c r="AK17" s="9">
        <f t="shared" si="10"/>
        <v>10</v>
      </c>
      <c r="AL17" s="91">
        <f t="shared" si="11"/>
        <v>2</v>
      </c>
    </row>
    <row r="18" spans="1:38" ht="14.5" x14ac:dyDescent="0.35">
      <c r="A18" s="59">
        <v>17</v>
      </c>
      <c r="B18" s="48" t="s">
        <v>51</v>
      </c>
      <c r="C18" s="22">
        <v>9</v>
      </c>
      <c r="D18" s="6">
        <v>2</v>
      </c>
      <c r="E18" s="6">
        <v>1</v>
      </c>
      <c r="F18" s="6">
        <v>1</v>
      </c>
      <c r="G18" s="6">
        <f t="shared" si="0"/>
        <v>12</v>
      </c>
      <c r="H18" s="5">
        <v>4</v>
      </c>
      <c r="I18" s="23">
        <f t="shared" si="1"/>
        <v>4</v>
      </c>
      <c r="J18" s="22">
        <v>9748</v>
      </c>
      <c r="K18" s="6">
        <v>4000</v>
      </c>
      <c r="L18" s="7">
        <v>41.034058268362742</v>
      </c>
      <c r="M18" s="5">
        <v>4</v>
      </c>
      <c r="N18" s="23">
        <f t="shared" si="2"/>
        <v>4</v>
      </c>
      <c r="O18" s="29">
        <v>1350.37</v>
      </c>
      <c r="P18" s="6">
        <v>16.899999999999999</v>
      </c>
      <c r="Q18" s="7">
        <v>1.2515088457237646</v>
      </c>
      <c r="R18" s="6">
        <v>2</v>
      </c>
      <c r="S18" s="23">
        <f t="shared" si="3"/>
        <v>2</v>
      </c>
      <c r="T18" s="22">
        <v>388</v>
      </c>
      <c r="U18" s="6">
        <v>2</v>
      </c>
      <c r="V18" s="23">
        <f t="shared" si="4"/>
        <v>2</v>
      </c>
      <c r="W18" s="32">
        <v>5</v>
      </c>
      <c r="X18" s="8">
        <v>0.29585798816568049</v>
      </c>
      <c r="Y18" s="6">
        <v>3</v>
      </c>
      <c r="Z18" s="23">
        <f t="shared" si="5"/>
        <v>3</v>
      </c>
      <c r="AA18" s="51">
        <f t="shared" si="6"/>
        <v>2.75</v>
      </c>
      <c r="AB18" s="53">
        <f t="shared" si="7"/>
        <v>3</v>
      </c>
      <c r="AC18" s="64">
        <v>2</v>
      </c>
      <c r="AD18" s="37">
        <f t="shared" si="8"/>
        <v>6</v>
      </c>
      <c r="AE18" s="39">
        <f t="shared" si="9"/>
        <v>3</v>
      </c>
      <c r="AF18" s="67">
        <v>3</v>
      </c>
      <c r="AG18" s="42">
        <f t="shared" si="12"/>
        <v>0</v>
      </c>
      <c r="AH18" s="44">
        <f t="shared" si="13"/>
        <v>2</v>
      </c>
      <c r="AI18" s="9">
        <v>2</v>
      </c>
      <c r="AJ18" s="87">
        <v>5</v>
      </c>
      <c r="AK18" s="9">
        <f t="shared" si="10"/>
        <v>10</v>
      </c>
      <c r="AL18" s="91">
        <f t="shared" si="11"/>
        <v>2</v>
      </c>
    </row>
    <row r="19" spans="1:38" ht="14.5" x14ac:dyDescent="0.35">
      <c r="A19" s="59">
        <v>18</v>
      </c>
      <c r="B19" s="48" t="s">
        <v>52</v>
      </c>
      <c r="C19" s="22">
        <v>0</v>
      </c>
      <c r="D19" s="6">
        <v>0</v>
      </c>
      <c r="E19" s="6">
        <v>0</v>
      </c>
      <c r="F19" s="6">
        <v>0</v>
      </c>
      <c r="G19" s="6">
        <f t="shared" si="0"/>
        <v>0</v>
      </c>
      <c r="H19" s="5">
        <v>1</v>
      </c>
      <c r="I19" s="23">
        <f t="shared" si="1"/>
        <v>1</v>
      </c>
      <c r="J19" s="22">
        <v>9453</v>
      </c>
      <c r="K19" s="6">
        <v>6802</v>
      </c>
      <c r="L19" s="7">
        <v>71.955992806516448</v>
      </c>
      <c r="M19" s="5">
        <v>3</v>
      </c>
      <c r="N19" s="23">
        <f t="shared" si="2"/>
        <v>3</v>
      </c>
      <c r="O19" s="29">
        <v>841.48</v>
      </c>
      <c r="P19" s="6">
        <v>48.2</v>
      </c>
      <c r="Q19" s="7">
        <v>5.7280030422588775</v>
      </c>
      <c r="R19" s="6">
        <v>3</v>
      </c>
      <c r="S19" s="23">
        <f t="shared" si="3"/>
        <v>3</v>
      </c>
      <c r="T19" s="22">
        <v>919</v>
      </c>
      <c r="U19" s="6">
        <v>3</v>
      </c>
      <c r="V19" s="23">
        <f t="shared" si="4"/>
        <v>3</v>
      </c>
      <c r="W19" s="32">
        <v>0.33333333333333331</v>
      </c>
      <c r="X19" s="8">
        <v>6.9156293222683253E-3</v>
      </c>
      <c r="Y19" s="6">
        <v>1</v>
      </c>
      <c r="Z19" s="23">
        <f t="shared" si="5"/>
        <v>1</v>
      </c>
      <c r="AA19" s="51">
        <f t="shared" si="6"/>
        <v>2</v>
      </c>
      <c r="AB19" s="53">
        <f t="shared" si="7"/>
        <v>2</v>
      </c>
      <c r="AC19" s="64">
        <v>2</v>
      </c>
      <c r="AD19" s="37">
        <f t="shared" si="8"/>
        <v>4</v>
      </c>
      <c r="AE19" s="39">
        <f t="shared" si="9"/>
        <v>2</v>
      </c>
      <c r="AF19" s="67">
        <v>2</v>
      </c>
      <c r="AG19" s="42">
        <f t="shared" si="12"/>
        <v>0</v>
      </c>
      <c r="AH19" s="44">
        <f t="shared" si="13"/>
        <v>2</v>
      </c>
      <c r="AI19" s="9">
        <v>2</v>
      </c>
      <c r="AJ19" s="87">
        <v>5</v>
      </c>
      <c r="AK19" s="9">
        <f t="shared" si="10"/>
        <v>10</v>
      </c>
      <c r="AL19" s="91">
        <f t="shared" si="11"/>
        <v>2</v>
      </c>
    </row>
    <row r="20" spans="1:38" ht="14.5" x14ac:dyDescent="0.35">
      <c r="A20" s="59">
        <v>19</v>
      </c>
      <c r="B20" s="48" t="s">
        <v>53</v>
      </c>
      <c r="C20" s="22">
        <v>1</v>
      </c>
      <c r="D20" s="6">
        <v>0</v>
      </c>
      <c r="E20" s="6">
        <v>0</v>
      </c>
      <c r="F20" s="6">
        <v>1</v>
      </c>
      <c r="G20" s="6">
        <f t="shared" si="0"/>
        <v>1</v>
      </c>
      <c r="H20" s="5">
        <v>2</v>
      </c>
      <c r="I20" s="23">
        <f t="shared" si="1"/>
        <v>2</v>
      </c>
      <c r="J20" s="22">
        <v>5124</v>
      </c>
      <c r="K20" s="6">
        <v>1400</v>
      </c>
      <c r="L20" s="7">
        <v>27.3224043715847</v>
      </c>
      <c r="M20" s="5">
        <v>4</v>
      </c>
      <c r="N20" s="23">
        <f t="shared" si="2"/>
        <v>4</v>
      </c>
      <c r="O20" s="29">
        <v>964.89</v>
      </c>
      <c r="P20" s="6">
        <v>13.1</v>
      </c>
      <c r="Q20" s="7">
        <v>1.3576677134181099</v>
      </c>
      <c r="R20" s="6">
        <v>2</v>
      </c>
      <c r="S20" s="23">
        <f t="shared" si="3"/>
        <v>2</v>
      </c>
      <c r="T20" s="22">
        <v>388</v>
      </c>
      <c r="U20" s="6">
        <v>2</v>
      </c>
      <c r="V20" s="23">
        <f t="shared" si="4"/>
        <v>2</v>
      </c>
      <c r="W20" s="32">
        <v>3</v>
      </c>
      <c r="X20" s="8">
        <v>0.22900763358778625</v>
      </c>
      <c r="Y20" s="6">
        <v>3</v>
      </c>
      <c r="Z20" s="23">
        <f t="shared" si="5"/>
        <v>3</v>
      </c>
      <c r="AA20" s="51">
        <f t="shared" si="6"/>
        <v>2.25</v>
      </c>
      <c r="AB20" s="53">
        <f t="shared" si="7"/>
        <v>2</v>
      </c>
      <c r="AC20" s="64">
        <v>1</v>
      </c>
      <c r="AD20" s="37">
        <f t="shared" si="8"/>
        <v>2</v>
      </c>
      <c r="AE20" s="39">
        <f t="shared" si="9"/>
        <v>1</v>
      </c>
      <c r="AF20" s="67">
        <v>2</v>
      </c>
      <c r="AG20" s="42">
        <f t="shared" si="12"/>
        <v>-1</v>
      </c>
      <c r="AH20" s="44">
        <f t="shared" si="13"/>
        <v>2</v>
      </c>
      <c r="AI20" s="9">
        <v>2</v>
      </c>
      <c r="AJ20" s="87">
        <v>5</v>
      </c>
      <c r="AK20" s="9">
        <f t="shared" si="10"/>
        <v>10</v>
      </c>
      <c r="AL20" s="91">
        <f t="shared" si="11"/>
        <v>2</v>
      </c>
    </row>
    <row r="21" spans="1:38" ht="14.5" x14ac:dyDescent="0.35">
      <c r="A21" s="59">
        <v>20</v>
      </c>
      <c r="B21" s="48" t="s">
        <v>54</v>
      </c>
      <c r="C21" s="22">
        <v>1</v>
      </c>
      <c r="D21" s="6">
        <v>1</v>
      </c>
      <c r="E21" s="6">
        <v>2</v>
      </c>
      <c r="F21" s="6">
        <v>6</v>
      </c>
      <c r="G21" s="6">
        <f t="shared" si="0"/>
        <v>4</v>
      </c>
      <c r="H21" s="5">
        <v>3</v>
      </c>
      <c r="I21" s="23">
        <f t="shared" si="1"/>
        <v>3</v>
      </c>
      <c r="J21" s="22">
        <v>4248</v>
      </c>
      <c r="K21" s="6">
        <v>2484</v>
      </c>
      <c r="L21" s="7">
        <v>58.474576271186443</v>
      </c>
      <c r="M21" s="5">
        <v>3</v>
      </c>
      <c r="N21" s="23">
        <f t="shared" si="2"/>
        <v>3</v>
      </c>
      <c r="O21" s="29">
        <v>592.07000000000005</v>
      </c>
      <c r="P21" s="6">
        <v>39.9</v>
      </c>
      <c r="Q21" s="7">
        <v>6.7390680156062626</v>
      </c>
      <c r="R21" s="6">
        <v>3</v>
      </c>
      <c r="S21" s="23">
        <f t="shared" si="3"/>
        <v>3</v>
      </c>
      <c r="T21" s="22">
        <v>432</v>
      </c>
      <c r="U21" s="6">
        <v>2</v>
      </c>
      <c r="V21" s="23">
        <f t="shared" si="4"/>
        <v>2</v>
      </c>
      <c r="W21" s="32">
        <v>5.333333333333333</v>
      </c>
      <c r="X21" s="8">
        <v>0.13366750208855471</v>
      </c>
      <c r="Y21" s="6">
        <v>3</v>
      </c>
      <c r="Z21" s="23">
        <f t="shared" si="5"/>
        <v>3</v>
      </c>
      <c r="AA21" s="51">
        <f t="shared" si="6"/>
        <v>2.75</v>
      </c>
      <c r="AB21" s="53">
        <f t="shared" si="7"/>
        <v>3</v>
      </c>
      <c r="AC21" s="64">
        <v>1</v>
      </c>
      <c r="AD21" s="37">
        <f t="shared" si="8"/>
        <v>3</v>
      </c>
      <c r="AE21" s="39">
        <f t="shared" si="9"/>
        <v>2</v>
      </c>
      <c r="AF21" s="67">
        <v>2</v>
      </c>
      <c r="AG21" s="42">
        <f t="shared" si="12"/>
        <v>0</v>
      </c>
      <c r="AH21" s="44">
        <f t="shared" si="13"/>
        <v>2</v>
      </c>
      <c r="AI21" s="9">
        <v>2</v>
      </c>
      <c r="AJ21" s="87">
        <v>5</v>
      </c>
      <c r="AK21" s="9">
        <f t="shared" si="10"/>
        <v>10</v>
      </c>
      <c r="AL21" s="91">
        <f t="shared" si="11"/>
        <v>2</v>
      </c>
    </row>
    <row r="22" spans="1:38" ht="14.5" x14ac:dyDescent="0.35">
      <c r="A22" s="59">
        <v>21</v>
      </c>
      <c r="B22" s="48" t="s">
        <v>55</v>
      </c>
      <c r="C22" s="22">
        <v>1</v>
      </c>
      <c r="D22" s="6">
        <v>1</v>
      </c>
      <c r="E22" s="6">
        <v>2</v>
      </c>
      <c r="F22" s="6">
        <v>2</v>
      </c>
      <c r="G22" s="6">
        <f t="shared" si="0"/>
        <v>4</v>
      </c>
      <c r="H22" s="5">
        <v>3</v>
      </c>
      <c r="I22" s="23">
        <f t="shared" si="1"/>
        <v>3</v>
      </c>
      <c r="J22" s="22">
        <v>5258</v>
      </c>
      <c r="K22" s="6">
        <v>2555</v>
      </c>
      <c r="L22" s="7">
        <v>48.592620768352987</v>
      </c>
      <c r="M22" s="5">
        <v>4</v>
      </c>
      <c r="N22" s="23">
        <f t="shared" si="2"/>
        <v>4</v>
      </c>
      <c r="O22" s="29">
        <v>966.22</v>
      </c>
      <c r="P22" s="6">
        <v>39.4</v>
      </c>
      <c r="Q22" s="7">
        <v>4.0777462689656598</v>
      </c>
      <c r="R22" s="6">
        <v>2</v>
      </c>
      <c r="S22" s="23">
        <f t="shared" si="3"/>
        <v>2</v>
      </c>
      <c r="T22" s="22">
        <v>634</v>
      </c>
      <c r="U22" s="6">
        <v>3</v>
      </c>
      <c r="V22" s="23">
        <f t="shared" si="4"/>
        <v>3</v>
      </c>
      <c r="W22" s="32">
        <v>4</v>
      </c>
      <c r="X22" s="8">
        <v>0.10152284263959391</v>
      </c>
      <c r="Y22" s="6">
        <v>2</v>
      </c>
      <c r="Z22" s="23">
        <f t="shared" si="5"/>
        <v>2</v>
      </c>
      <c r="AA22" s="51">
        <f t="shared" si="6"/>
        <v>2.5</v>
      </c>
      <c r="AB22" s="53">
        <f t="shared" si="7"/>
        <v>3</v>
      </c>
      <c r="AC22" s="64">
        <v>2</v>
      </c>
      <c r="AD22" s="37">
        <f t="shared" si="8"/>
        <v>6</v>
      </c>
      <c r="AE22" s="39">
        <f t="shared" si="9"/>
        <v>3</v>
      </c>
      <c r="AF22" s="67">
        <v>3</v>
      </c>
      <c r="AG22" s="42">
        <f t="shared" si="12"/>
        <v>0</v>
      </c>
      <c r="AH22" s="44">
        <f t="shared" si="13"/>
        <v>2</v>
      </c>
      <c r="AI22" s="9">
        <v>2</v>
      </c>
      <c r="AJ22" s="87">
        <v>5</v>
      </c>
      <c r="AK22" s="9">
        <f t="shared" si="10"/>
        <v>10</v>
      </c>
      <c r="AL22" s="91">
        <f t="shared" si="11"/>
        <v>2</v>
      </c>
    </row>
    <row r="23" spans="1:38" ht="14.5" x14ac:dyDescent="0.35">
      <c r="A23" s="59">
        <v>22</v>
      </c>
      <c r="B23" s="48" t="s">
        <v>56</v>
      </c>
      <c r="C23" s="22">
        <v>5</v>
      </c>
      <c r="D23" s="6">
        <v>2</v>
      </c>
      <c r="E23" s="6">
        <v>0</v>
      </c>
      <c r="F23" s="6">
        <v>86</v>
      </c>
      <c r="G23" s="6">
        <f t="shared" si="0"/>
        <v>7</v>
      </c>
      <c r="H23" s="5">
        <v>4</v>
      </c>
      <c r="I23" s="23">
        <f t="shared" si="1"/>
        <v>4</v>
      </c>
      <c r="J23" s="22">
        <v>77366</v>
      </c>
      <c r="K23" s="6">
        <v>70676</v>
      </c>
      <c r="L23" s="7">
        <v>91.35279063154357</v>
      </c>
      <c r="M23" s="5">
        <v>2</v>
      </c>
      <c r="N23" s="23">
        <f t="shared" si="2"/>
        <v>2</v>
      </c>
      <c r="O23" s="29">
        <v>3197.63</v>
      </c>
      <c r="P23" s="6">
        <v>289.7</v>
      </c>
      <c r="Q23" s="7">
        <v>9.0598349402526246</v>
      </c>
      <c r="R23" s="6">
        <v>3</v>
      </c>
      <c r="S23" s="23">
        <f t="shared" si="3"/>
        <v>3</v>
      </c>
      <c r="T23" s="22">
        <v>7294</v>
      </c>
      <c r="U23" s="6">
        <v>4</v>
      </c>
      <c r="V23" s="23">
        <f t="shared" si="4"/>
        <v>4</v>
      </c>
      <c r="W23" s="32">
        <v>207</v>
      </c>
      <c r="X23" s="8">
        <v>0.71453227476700032</v>
      </c>
      <c r="Y23" s="6">
        <v>3</v>
      </c>
      <c r="Z23" s="23">
        <f t="shared" si="5"/>
        <v>3</v>
      </c>
      <c r="AA23" s="51">
        <f t="shared" si="6"/>
        <v>3.5</v>
      </c>
      <c r="AB23" s="53">
        <f t="shared" si="7"/>
        <v>4</v>
      </c>
      <c r="AC23" s="64">
        <v>2</v>
      </c>
      <c r="AD23" s="37">
        <f t="shared" si="8"/>
        <v>8</v>
      </c>
      <c r="AE23" s="39">
        <f t="shared" si="9"/>
        <v>3</v>
      </c>
      <c r="AF23" s="67">
        <v>2</v>
      </c>
      <c r="AG23" s="42">
        <f t="shared" si="12"/>
        <v>1</v>
      </c>
      <c r="AH23" s="45">
        <f t="shared" si="13"/>
        <v>3</v>
      </c>
      <c r="AI23" s="9">
        <v>2</v>
      </c>
      <c r="AJ23" s="87">
        <v>5</v>
      </c>
      <c r="AK23" s="9">
        <f t="shared" si="10"/>
        <v>10</v>
      </c>
      <c r="AL23" s="91">
        <f t="shared" si="11"/>
        <v>2</v>
      </c>
    </row>
    <row r="24" spans="1:38" ht="14.5" x14ac:dyDescent="0.35">
      <c r="A24" s="59">
        <v>23</v>
      </c>
      <c r="B24" s="48" t="s">
        <v>57</v>
      </c>
      <c r="C24" s="22">
        <v>4</v>
      </c>
      <c r="D24" s="6">
        <v>0</v>
      </c>
      <c r="E24" s="6">
        <v>0</v>
      </c>
      <c r="F24" s="6">
        <v>9</v>
      </c>
      <c r="G24" s="6">
        <f t="shared" si="0"/>
        <v>4</v>
      </c>
      <c r="H24" s="5">
        <v>3</v>
      </c>
      <c r="I24" s="23">
        <f t="shared" si="1"/>
        <v>3</v>
      </c>
      <c r="J24" s="22">
        <v>10061</v>
      </c>
      <c r="K24" s="6">
        <v>9059</v>
      </c>
      <c r="L24" s="7">
        <v>90.040751416360209</v>
      </c>
      <c r="M24" s="5">
        <v>2</v>
      </c>
      <c r="N24" s="23">
        <f t="shared" si="2"/>
        <v>2</v>
      </c>
      <c r="O24" s="29">
        <v>1099.07</v>
      </c>
      <c r="P24" s="6">
        <v>104.2</v>
      </c>
      <c r="Q24" s="7">
        <v>9.4807428098301294</v>
      </c>
      <c r="R24" s="6">
        <v>3</v>
      </c>
      <c r="S24" s="23">
        <f t="shared" si="3"/>
        <v>3</v>
      </c>
      <c r="T24" s="22">
        <v>1354</v>
      </c>
      <c r="U24" s="6">
        <v>4</v>
      </c>
      <c r="V24" s="23">
        <f t="shared" si="4"/>
        <v>4</v>
      </c>
      <c r="W24" s="32">
        <v>299.33333333333331</v>
      </c>
      <c r="X24" s="8">
        <v>2.8726807421625078</v>
      </c>
      <c r="Y24" s="6">
        <v>4</v>
      </c>
      <c r="Z24" s="23">
        <f t="shared" si="5"/>
        <v>4</v>
      </c>
      <c r="AA24" s="51">
        <f t="shared" si="6"/>
        <v>3.5</v>
      </c>
      <c r="AB24" s="53">
        <f t="shared" si="7"/>
        <v>4</v>
      </c>
      <c r="AC24" s="64">
        <v>2</v>
      </c>
      <c r="AD24" s="37">
        <f t="shared" si="8"/>
        <v>8</v>
      </c>
      <c r="AE24" s="39">
        <f t="shared" si="9"/>
        <v>3</v>
      </c>
      <c r="AF24" s="67">
        <v>2</v>
      </c>
      <c r="AG24" s="42">
        <f t="shared" si="12"/>
        <v>1</v>
      </c>
      <c r="AH24" s="45">
        <f t="shared" si="13"/>
        <v>3</v>
      </c>
      <c r="AI24" s="9">
        <v>2</v>
      </c>
      <c r="AJ24" s="87">
        <v>5</v>
      </c>
      <c r="AK24" s="9">
        <f t="shared" si="10"/>
        <v>10</v>
      </c>
      <c r="AL24" s="91">
        <f t="shared" si="11"/>
        <v>2</v>
      </c>
    </row>
    <row r="25" spans="1:38" ht="14.5" x14ac:dyDescent="0.35">
      <c r="A25" s="59">
        <v>24</v>
      </c>
      <c r="B25" s="48" t="s">
        <v>58</v>
      </c>
      <c r="C25" s="22">
        <v>0</v>
      </c>
      <c r="D25" s="6">
        <v>1</v>
      </c>
      <c r="E25" s="6">
        <v>0</v>
      </c>
      <c r="F25" s="6">
        <v>0</v>
      </c>
      <c r="G25" s="6">
        <f t="shared" si="0"/>
        <v>1</v>
      </c>
      <c r="H25" s="5">
        <v>2</v>
      </c>
      <c r="I25" s="23">
        <f t="shared" si="1"/>
        <v>2</v>
      </c>
      <c r="J25" s="22">
        <v>4161</v>
      </c>
      <c r="K25" s="6">
        <v>2674</v>
      </c>
      <c r="L25" s="7">
        <v>64.263398221581355</v>
      </c>
      <c r="M25" s="5">
        <v>3</v>
      </c>
      <c r="N25" s="23">
        <f t="shared" si="2"/>
        <v>3</v>
      </c>
      <c r="O25" s="29">
        <v>658.89</v>
      </c>
      <c r="P25" s="6">
        <v>26</v>
      </c>
      <c r="Q25" s="7">
        <v>3.9460304451425885</v>
      </c>
      <c r="R25" s="6">
        <v>2</v>
      </c>
      <c r="S25" s="23">
        <f t="shared" si="3"/>
        <v>2</v>
      </c>
      <c r="T25" s="22">
        <v>240</v>
      </c>
      <c r="U25" s="6">
        <v>1</v>
      </c>
      <c r="V25" s="23">
        <f t="shared" si="4"/>
        <v>1</v>
      </c>
      <c r="W25" s="32">
        <v>17.333333333333332</v>
      </c>
      <c r="X25" s="8">
        <v>0.66666666666666663</v>
      </c>
      <c r="Y25" s="6">
        <v>3</v>
      </c>
      <c r="Z25" s="23">
        <f t="shared" si="5"/>
        <v>3</v>
      </c>
      <c r="AA25" s="51">
        <f t="shared" si="6"/>
        <v>2</v>
      </c>
      <c r="AB25" s="53">
        <f t="shared" si="7"/>
        <v>2</v>
      </c>
      <c r="AC25" s="64">
        <v>2</v>
      </c>
      <c r="AD25" s="37">
        <f t="shared" si="8"/>
        <v>4</v>
      </c>
      <c r="AE25" s="39">
        <f t="shared" si="9"/>
        <v>2</v>
      </c>
      <c r="AF25" s="67">
        <v>4</v>
      </c>
      <c r="AG25" s="42">
        <f t="shared" si="12"/>
        <v>-2</v>
      </c>
      <c r="AH25" s="43">
        <f t="shared" si="13"/>
        <v>1</v>
      </c>
      <c r="AI25" s="9">
        <v>2</v>
      </c>
      <c r="AJ25" s="87">
        <v>5</v>
      </c>
      <c r="AK25" s="9">
        <f t="shared" si="10"/>
        <v>10</v>
      </c>
      <c r="AL25" s="91">
        <f t="shared" si="11"/>
        <v>2</v>
      </c>
    </row>
    <row r="26" spans="1:38" ht="14.5" x14ac:dyDescent="0.35">
      <c r="A26" s="59">
        <v>25</v>
      </c>
      <c r="B26" s="48" t="s">
        <v>59</v>
      </c>
      <c r="C26" s="22">
        <v>1</v>
      </c>
      <c r="D26" s="6">
        <v>2</v>
      </c>
      <c r="E26" s="6">
        <v>0</v>
      </c>
      <c r="F26" s="6">
        <v>2</v>
      </c>
      <c r="G26" s="6">
        <f t="shared" si="0"/>
        <v>3</v>
      </c>
      <c r="H26" s="5">
        <v>3</v>
      </c>
      <c r="I26" s="23">
        <f t="shared" si="1"/>
        <v>3</v>
      </c>
      <c r="J26" s="22">
        <v>10523</v>
      </c>
      <c r="K26" s="6">
        <v>10502</v>
      </c>
      <c r="L26" s="7">
        <v>99.800437137698381</v>
      </c>
      <c r="M26" s="5">
        <v>1</v>
      </c>
      <c r="N26" s="23">
        <f t="shared" si="2"/>
        <v>1</v>
      </c>
      <c r="O26" s="29">
        <v>520.4</v>
      </c>
      <c r="P26" s="6">
        <v>42.5</v>
      </c>
      <c r="Q26" s="7">
        <v>8.1667947732513451</v>
      </c>
      <c r="R26" s="6">
        <v>3</v>
      </c>
      <c r="S26" s="23">
        <f t="shared" si="3"/>
        <v>3</v>
      </c>
      <c r="T26" s="22">
        <v>990</v>
      </c>
      <c r="U26" s="6">
        <v>3</v>
      </c>
      <c r="V26" s="23">
        <f t="shared" si="4"/>
        <v>3</v>
      </c>
      <c r="W26" s="32">
        <v>43</v>
      </c>
      <c r="X26" s="8">
        <v>1.0117647058823529</v>
      </c>
      <c r="Y26" s="6">
        <v>4</v>
      </c>
      <c r="Z26" s="23">
        <f t="shared" si="5"/>
        <v>4</v>
      </c>
      <c r="AA26" s="51">
        <f t="shared" si="6"/>
        <v>3.25</v>
      </c>
      <c r="AB26" s="53">
        <f t="shared" si="7"/>
        <v>3</v>
      </c>
      <c r="AC26" s="64">
        <v>2</v>
      </c>
      <c r="AD26" s="37">
        <f t="shared" si="8"/>
        <v>6</v>
      </c>
      <c r="AE26" s="39">
        <f t="shared" si="9"/>
        <v>3</v>
      </c>
      <c r="AF26" s="67">
        <v>2</v>
      </c>
      <c r="AG26" s="42">
        <f t="shared" si="12"/>
        <v>1</v>
      </c>
      <c r="AH26" s="45">
        <f t="shared" si="13"/>
        <v>3</v>
      </c>
      <c r="AI26" s="9">
        <v>2</v>
      </c>
      <c r="AJ26" s="87">
        <v>5</v>
      </c>
      <c r="AK26" s="9">
        <f t="shared" si="10"/>
        <v>10</v>
      </c>
      <c r="AL26" s="91">
        <f t="shared" si="11"/>
        <v>2</v>
      </c>
    </row>
    <row r="27" spans="1:38" ht="15" thickBot="1" x14ac:dyDescent="0.4">
      <c r="A27" s="60">
        <v>26</v>
      </c>
      <c r="B27" s="50" t="s">
        <v>60</v>
      </c>
      <c r="C27" s="24">
        <v>5</v>
      </c>
      <c r="D27" s="25">
        <v>1</v>
      </c>
      <c r="E27" s="25">
        <v>1</v>
      </c>
      <c r="F27" s="25">
        <v>0</v>
      </c>
      <c r="G27" s="25">
        <f t="shared" si="0"/>
        <v>7</v>
      </c>
      <c r="H27" s="26">
        <v>4</v>
      </c>
      <c r="I27" s="27">
        <f t="shared" si="1"/>
        <v>4</v>
      </c>
      <c r="J27" s="24">
        <v>4448</v>
      </c>
      <c r="K27" s="25">
        <v>1950</v>
      </c>
      <c r="L27" s="28">
        <v>43.839928057553955</v>
      </c>
      <c r="M27" s="26">
        <v>4</v>
      </c>
      <c r="N27" s="27">
        <f t="shared" si="2"/>
        <v>4</v>
      </c>
      <c r="O27" s="30">
        <v>839.89</v>
      </c>
      <c r="P27" s="25">
        <v>44.2</v>
      </c>
      <c r="Q27" s="28">
        <v>5.2625939111074072</v>
      </c>
      <c r="R27" s="25">
        <v>3</v>
      </c>
      <c r="S27" s="27">
        <f t="shared" si="3"/>
        <v>3</v>
      </c>
      <c r="T27" s="24">
        <v>497</v>
      </c>
      <c r="U27" s="25">
        <v>2</v>
      </c>
      <c r="V27" s="27">
        <f t="shared" si="4"/>
        <v>2</v>
      </c>
      <c r="W27" s="33">
        <v>0.66666666666666663</v>
      </c>
      <c r="X27" s="34">
        <v>1.5082956259426846E-2</v>
      </c>
      <c r="Y27" s="25">
        <v>2</v>
      </c>
      <c r="Z27" s="27">
        <f t="shared" si="5"/>
        <v>2</v>
      </c>
      <c r="AA27" s="51">
        <f t="shared" si="6"/>
        <v>2.75</v>
      </c>
      <c r="AB27" s="54">
        <f t="shared" si="7"/>
        <v>3</v>
      </c>
      <c r="AC27" s="64">
        <v>1</v>
      </c>
      <c r="AD27" s="37">
        <f t="shared" si="8"/>
        <v>3</v>
      </c>
      <c r="AE27" s="40">
        <f t="shared" si="9"/>
        <v>2</v>
      </c>
      <c r="AF27" s="68">
        <v>3</v>
      </c>
      <c r="AG27" s="42">
        <f t="shared" si="12"/>
        <v>-1</v>
      </c>
      <c r="AH27" s="47">
        <f t="shared" si="13"/>
        <v>2</v>
      </c>
      <c r="AI27" s="9">
        <v>2</v>
      </c>
      <c r="AJ27" s="87">
        <v>5</v>
      </c>
      <c r="AK27" s="9">
        <f t="shared" si="10"/>
        <v>10</v>
      </c>
      <c r="AL27" s="91">
        <f t="shared" si="11"/>
        <v>2</v>
      </c>
    </row>
  </sheetData>
  <sortState xmlns:xlrd2="http://schemas.microsoft.com/office/spreadsheetml/2017/richdata2" ref="A2:AL27">
    <sortCondition ref="A2:A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5AB1E-6E5F-4C86-8D90-508F6A92E0CC}">
  <dimension ref="A1:AL27"/>
  <sheetViews>
    <sheetView topLeftCell="Q1" zoomScale="70" zoomScaleNormal="70" workbookViewId="0">
      <selection activeCell="AE33" sqref="AE33"/>
    </sheetView>
  </sheetViews>
  <sheetFormatPr defaultColWidth="8.7265625" defaultRowHeight="14" x14ac:dyDescent="0.3"/>
  <cols>
    <col min="1" max="1" width="8.7265625" style="1"/>
    <col min="2" max="2" width="24.1796875" style="1" customWidth="1"/>
    <col min="3" max="3" width="9.1796875" style="1" customWidth="1"/>
    <col min="4" max="4" width="10.1796875" style="1" customWidth="1"/>
    <col min="5" max="5" width="12.453125" style="1" customWidth="1"/>
    <col min="6" max="6" width="9.1796875" style="1" customWidth="1"/>
    <col min="7" max="7" width="12.81640625" style="1" customWidth="1"/>
    <col min="8" max="8" width="9.1796875" style="1" customWidth="1"/>
    <col min="9" max="9" width="16.1796875" style="1" customWidth="1"/>
    <col min="10" max="10" width="9.1796875" style="1" customWidth="1"/>
    <col min="11" max="11" width="14.81640625" style="1" customWidth="1"/>
    <col min="12" max="12" width="13.7265625" style="1" customWidth="1"/>
    <col min="13" max="13" width="9.1796875" style="1" customWidth="1"/>
    <col min="14" max="14" width="13.7265625" style="1" customWidth="1"/>
    <col min="15" max="15" width="12.453125" style="1" customWidth="1"/>
    <col min="16" max="18" width="9.1796875" style="1" customWidth="1"/>
    <col min="19" max="19" width="14.1796875" style="1" customWidth="1"/>
    <col min="20" max="21" width="9.1796875" style="1" customWidth="1"/>
    <col min="22" max="22" width="13.1796875" style="1" customWidth="1"/>
    <col min="23" max="25" width="9.1796875" style="1" customWidth="1"/>
    <col min="26" max="26" width="14.7265625" style="1" customWidth="1"/>
    <col min="27" max="27" width="12.54296875" style="1" customWidth="1"/>
    <col min="28" max="28" width="14.1796875" style="1" customWidth="1"/>
    <col min="29" max="29" width="21.26953125" style="2" customWidth="1"/>
    <col min="30" max="30" width="15.7265625" style="2" customWidth="1"/>
    <col min="31" max="31" width="16" style="2" customWidth="1"/>
    <col min="32" max="32" width="17" style="2" customWidth="1"/>
    <col min="33" max="33" width="16.81640625" style="2" customWidth="1"/>
    <col min="34" max="34" width="15.1796875" style="2" customWidth="1"/>
    <col min="35" max="35" width="14.54296875" style="2" customWidth="1"/>
    <col min="36" max="36" width="20.26953125" style="2" customWidth="1"/>
    <col min="37" max="37" width="16.26953125" style="2" customWidth="1"/>
    <col min="38" max="38" width="16.453125" style="1" customWidth="1"/>
    <col min="39" max="16384" width="8.7265625" style="1"/>
  </cols>
  <sheetData>
    <row r="1" spans="1:38" ht="96" customHeight="1" x14ac:dyDescent="0.3">
      <c r="A1" s="57" t="s">
        <v>0</v>
      </c>
      <c r="B1" s="58" t="s">
        <v>1</v>
      </c>
      <c r="C1" s="11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  <c r="I1" s="12" t="s">
        <v>8</v>
      </c>
      <c r="J1" s="19" t="s">
        <v>9</v>
      </c>
      <c r="K1" s="20" t="s">
        <v>10</v>
      </c>
      <c r="L1" s="62" t="s">
        <v>11</v>
      </c>
      <c r="M1" s="62" t="s">
        <v>7</v>
      </c>
      <c r="N1" s="12" t="s">
        <v>12</v>
      </c>
      <c r="O1" s="11" t="s">
        <v>13</v>
      </c>
      <c r="P1" s="62" t="s">
        <v>14</v>
      </c>
      <c r="Q1" s="62" t="s">
        <v>15</v>
      </c>
      <c r="R1" s="62" t="s">
        <v>7</v>
      </c>
      <c r="S1" s="12" t="s">
        <v>16</v>
      </c>
      <c r="T1" s="11" t="s">
        <v>17</v>
      </c>
      <c r="U1" s="62" t="s">
        <v>7</v>
      </c>
      <c r="V1" s="12" t="s">
        <v>18</v>
      </c>
      <c r="W1" s="11" t="s">
        <v>19</v>
      </c>
      <c r="X1" s="62" t="s">
        <v>20</v>
      </c>
      <c r="Y1" s="62" t="s">
        <v>7</v>
      </c>
      <c r="Z1" s="12" t="s">
        <v>18</v>
      </c>
      <c r="AA1" s="63" t="s">
        <v>22</v>
      </c>
      <c r="AB1" s="65" t="s">
        <v>23</v>
      </c>
      <c r="AC1" s="61" t="s">
        <v>24</v>
      </c>
      <c r="AD1" s="66" t="s">
        <v>25</v>
      </c>
      <c r="AE1" s="65" t="s">
        <v>26</v>
      </c>
      <c r="AF1" s="65" t="s">
        <v>27</v>
      </c>
      <c r="AG1" s="63" t="s">
        <v>28</v>
      </c>
      <c r="AH1" s="65" t="s">
        <v>29</v>
      </c>
      <c r="AI1" s="3" t="s">
        <v>30</v>
      </c>
      <c r="AJ1" s="3" t="s">
        <v>31</v>
      </c>
      <c r="AK1" s="3" t="s">
        <v>32</v>
      </c>
      <c r="AL1" s="3" t="s">
        <v>33</v>
      </c>
    </row>
    <row r="2" spans="1:38" ht="14.5" x14ac:dyDescent="0.35">
      <c r="A2" s="59">
        <v>1</v>
      </c>
      <c r="B2" s="48" t="s">
        <v>34</v>
      </c>
      <c r="C2" s="22">
        <v>1</v>
      </c>
      <c r="D2" s="6">
        <v>2</v>
      </c>
      <c r="E2" s="6">
        <v>0</v>
      </c>
      <c r="F2" s="6">
        <v>0</v>
      </c>
      <c r="G2" s="6">
        <f t="shared" ref="G2:G27" si="0">SUM(C2:E2)</f>
        <v>3</v>
      </c>
      <c r="H2" s="5">
        <v>3</v>
      </c>
      <c r="I2" s="23">
        <f t="shared" ref="I2:I27" si="1">H2</f>
        <v>3</v>
      </c>
      <c r="J2" s="22">
        <v>16931</v>
      </c>
      <c r="K2" s="6">
        <v>10927</v>
      </c>
      <c r="L2" s="7">
        <v>64.53842064851456</v>
      </c>
      <c r="M2" s="5">
        <v>3</v>
      </c>
      <c r="N2" s="23">
        <f t="shared" ref="N2:N27" si="2">M2</f>
        <v>3</v>
      </c>
      <c r="O2" s="29">
        <v>1983.64</v>
      </c>
      <c r="P2" s="6">
        <v>82</v>
      </c>
      <c r="Q2" s="7">
        <v>4.1338146034562717</v>
      </c>
      <c r="R2" s="6">
        <v>2</v>
      </c>
      <c r="S2" s="23">
        <f t="shared" ref="S2:S27" si="3">R2</f>
        <v>2</v>
      </c>
      <c r="T2" s="22">
        <v>1878</v>
      </c>
      <c r="U2" s="6">
        <v>4</v>
      </c>
      <c r="V2" s="23">
        <f t="shared" ref="V2:V27" si="4">U2</f>
        <v>4</v>
      </c>
      <c r="W2" s="32">
        <v>14</v>
      </c>
      <c r="X2" s="8">
        <v>0.17073170731707318</v>
      </c>
      <c r="Y2" s="6">
        <v>3</v>
      </c>
      <c r="Z2" s="23">
        <f t="shared" ref="Z2:Z27" si="5">Y2</f>
        <v>3</v>
      </c>
      <c r="AA2" s="51">
        <f t="shared" ref="AA2:AA27" si="6">(0*I2+0.4*N2+0.2*S2+0.2*V2+0.2*Z2)</f>
        <v>3.0000000000000004</v>
      </c>
      <c r="AB2" s="53">
        <f t="shared" ref="AB2:AB27" si="7">IF(AA2&lt;1.5,1,IF(AA2&lt;2.5,2,IF(AA2&lt;3.5,3,4)))</f>
        <v>3</v>
      </c>
      <c r="AC2" s="64">
        <v>3</v>
      </c>
      <c r="AD2" s="37">
        <f t="shared" ref="AD2:AD27" si="8">AB2*AC2</f>
        <v>9</v>
      </c>
      <c r="AE2" s="39">
        <f t="shared" ref="AE2:AE27" si="9">IF(AD2&lt;3,1,IF(AD2&lt;5,2,IF(AD2&lt;12,3,4)))</f>
        <v>3</v>
      </c>
      <c r="AF2" s="39">
        <v>2</v>
      </c>
      <c r="AG2" s="42">
        <f>AE2-AF2</f>
        <v>1</v>
      </c>
      <c r="AH2" s="56">
        <f>IF(AG2&lt;-1,1,IF(AG2&lt;1,2,IF(AG2=1,3,4)))</f>
        <v>3</v>
      </c>
      <c r="AI2" s="9">
        <v>1</v>
      </c>
      <c r="AJ2" s="87">
        <v>6</v>
      </c>
      <c r="AK2" s="9">
        <f>AI2*AJ2</f>
        <v>6</v>
      </c>
      <c r="AL2" s="91">
        <f>IF(AK2&lt;6,1,IF(AK2&lt;12,2,IF(AK2&lt;18,3,4)))</f>
        <v>2</v>
      </c>
    </row>
    <row r="3" spans="1:38" ht="14.5" x14ac:dyDescent="0.35">
      <c r="A3" s="59">
        <v>2</v>
      </c>
      <c r="B3" s="48" t="s">
        <v>35</v>
      </c>
      <c r="C3" s="22">
        <v>1</v>
      </c>
      <c r="D3" s="6">
        <v>1</v>
      </c>
      <c r="E3" s="6">
        <v>1</v>
      </c>
      <c r="F3" s="6">
        <v>3</v>
      </c>
      <c r="G3" s="6">
        <f t="shared" si="0"/>
        <v>3</v>
      </c>
      <c r="H3" s="5">
        <v>3</v>
      </c>
      <c r="I3" s="23">
        <f t="shared" si="1"/>
        <v>3</v>
      </c>
      <c r="J3" s="22">
        <v>3582</v>
      </c>
      <c r="K3" s="6">
        <v>2842</v>
      </c>
      <c r="L3" s="7">
        <v>79.341150195421548</v>
      </c>
      <c r="M3" s="5">
        <v>3</v>
      </c>
      <c r="N3" s="23">
        <f t="shared" si="2"/>
        <v>3</v>
      </c>
      <c r="O3" s="29">
        <v>244.9</v>
      </c>
      <c r="P3" s="6">
        <v>22</v>
      </c>
      <c r="Q3" s="7">
        <v>8.9832584728460603</v>
      </c>
      <c r="R3" s="6">
        <v>3</v>
      </c>
      <c r="S3" s="23">
        <f t="shared" si="3"/>
        <v>3</v>
      </c>
      <c r="T3" s="22">
        <v>379</v>
      </c>
      <c r="U3" s="6">
        <v>2</v>
      </c>
      <c r="V3" s="23">
        <f t="shared" si="4"/>
        <v>2</v>
      </c>
      <c r="W3" s="32">
        <v>23</v>
      </c>
      <c r="X3" s="8">
        <v>1.0454545454545454</v>
      </c>
      <c r="Y3" s="6">
        <v>4</v>
      </c>
      <c r="Z3" s="23">
        <f t="shared" si="5"/>
        <v>4</v>
      </c>
      <c r="AA3" s="51">
        <f t="shared" si="6"/>
        <v>3</v>
      </c>
      <c r="AB3" s="53">
        <f t="shared" si="7"/>
        <v>3</v>
      </c>
      <c r="AC3" s="64">
        <v>3</v>
      </c>
      <c r="AD3" s="37">
        <f t="shared" si="8"/>
        <v>9</v>
      </c>
      <c r="AE3" s="39">
        <f t="shared" si="9"/>
        <v>3</v>
      </c>
      <c r="AF3" s="39">
        <v>2</v>
      </c>
      <c r="AG3" s="42">
        <f>AE3-AF3</f>
        <v>1</v>
      </c>
      <c r="AH3" s="56">
        <f>IF(AG3&lt;-1,1,IF(AG3&lt;1,2,IF(AG3=1,3,4)))</f>
        <v>3</v>
      </c>
      <c r="AI3" s="9">
        <v>1</v>
      </c>
      <c r="AJ3" s="87">
        <v>6</v>
      </c>
      <c r="AK3" s="9">
        <f t="shared" ref="AK3:AK27" si="10">AI3*AJ3</f>
        <v>6</v>
      </c>
      <c r="AL3" s="91">
        <f t="shared" ref="AL3:AL27" si="11">IF(AK3&lt;6,1,IF(AK3&lt;12,2,IF(AK3&lt;18,3,4)))</f>
        <v>2</v>
      </c>
    </row>
    <row r="4" spans="1:38" ht="14.5" x14ac:dyDescent="0.35">
      <c r="A4" s="59">
        <v>3</v>
      </c>
      <c r="B4" s="49" t="s">
        <v>36</v>
      </c>
      <c r="C4" s="22">
        <v>0</v>
      </c>
      <c r="D4" s="6">
        <v>0</v>
      </c>
      <c r="E4" s="6">
        <v>0</v>
      </c>
      <c r="F4" s="6">
        <v>10</v>
      </c>
      <c r="G4" s="6">
        <f t="shared" si="0"/>
        <v>0</v>
      </c>
      <c r="H4" s="5">
        <v>1</v>
      </c>
      <c r="I4" s="23">
        <f t="shared" si="1"/>
        <v>1</v>
      </c>
      <c r="J4" s="22">
        <v>15021</v>
      </c>
      <c r="K4" s="6">
        <v>14105</v>
      </c>
      <c r="L4" s="7">
        <v>93.90187071433327</v>
      </c>
      <c r="M4" s="5">
        <v>2</v>
      </c>
      <c r="N4" s="23">
        <f t="shared" si="2"/>
        <v>2</v>
      </c>
      <c r="O4" s="29">
        <v>500.85</v>
      </c>
      <c r="P4" s="6">
        <v>44.1</v>
      </c>
      <c r="Q4" s="7">
        <v>8.8050314465408803</v>
      </c>
      <c r="R4" s="6">
        <v>3</v>
      </c>
      <c r="S4" s="23">
        <f t="shared" si="3"/>
        <v>3</v>
      </c>
      <c r="T4" s="22">
        <v>1536</v>
      </c>
      <c r="U4" s="6">
        <v>4</v>
      </c>
      <c r="V4" s="23">
        <f t="shared" si="4"/>
        <v>4</v>
      </c>
      <c r="W4" s="32">
        <v>3.3333333333333335</v>
      </c>
      <c r="X4" s="8">
        <v>7.5585789871504161E-2</v>
      </c>
      <c r="Y4" s="6">
        <v>2</v>
      </c>
      <c r="Z4" s="23">
        <f t="shared" si="5"/>
        <v>2</v>
      </c>
      <c r="AA4" s="51">
        <f t="shared" si="6"/>
        <v>2.6</v>
      </c>
      <c r="AB4" s="53">
        <f t="shared" si="7"/>
        <v>3</v>
      </c>
      <c r="AC4" s="64">
        <v>2</v>
      </c>
      <c r="AD4" s="37">
        <f t="shared" si="8"/>
        <v>6</v>
      </c>
      <c r="AE4" s="39">
        <f t="shared" si="9"/>
        <v>3</v>
      </c>
      <c r="AF4" s="39">
        <v>4</v>
      </c>
      <c r="AG4" s="42">
        <f>AE4-AF4</f>
        <v>-1</v>
      </c>
      <c r="AH4" s="44">
        <f>IF(AG4&lt;-1,1,IF(AG4&lt;1,2,IF(AG4=1,3,4)))</f>
        <v>2</v>
      </c>
      <c r="AI4" s="9">
        <v>1</v>
      </c>
      <c r="AJ4" s="87">
        <v>6</v>
      </c>
      <c r="AK4" s="9">
        <f t="shared" si="10"/>
        <v>6</v>
      </c>
      <c r="AL4" s="91">
        <f t="shared" si="11"/>
        <v>2</v>
      </c>
    </row>
    <row r="5" spans="1:38" ht="14.5" x14ac:dyDescent="0.35">
      <c r="A5" s="59">
        <v>4</v>
      </c>
      <c r="B5" s="48" t="s">
        <v>37</v>
      </c>
      <c r="C5" s="22">
        <v>0</v>
      </c>
      <c r="D5" s="6">
        <v>1</v>
      </c>
      <c r="E5" s="6">
        <v>0</v>
      </c>
      <c r="F5" s="6">
        <v>5</v>
      </c>
      <c r="G5" s="6">
        <f t="shared" si="0"/>
        <v>1</v>
      </c>
      <c r="H5" s="5">
        <v>2</v>
      </c>
      <c r="I5" s="23">
        <f t="shared" si="1"/>
        <v>2</v>
      </c>
      <c r="J5" s="22">
        <v>3945</v>
      </c>
      <c r="K5" s="6">
        <v>2800</v>
      </c>
      <c r="L5" s="7">
        <v>70.975918884664125</v>
      </c>
      <c r="M5" s="5">
        <v>3</v>
      </c>
      <c r="N5" s="23">
        <f t="shared" si="2"/>
        <v>3</v>
      </c>
      <c r="O5" s="29">
        <v>711.89</v>
      </c>
      <c r="P5" s="6">
        <v>45.9</v>
      </c>
      <c r="Q5" s="7">
        <v>6.4476253353748474</v>
      </c>
      <c r="R5" s="6">
        <v>3</v>
      </c>
      <c r="S5" s="23">
        <f t="shared" si="3"/>
        <v>3</v>
      </c>
      <c r="T5" s="22">
        <v>579</v>
      </c>
      <c r="U5" s="6">
        <v>3</v>
      </c>
      <c r="V5" s="23">
        <f t="shared" si="4"/>
        <v>3</v>
      </c>
      <c r="W5" s="32">
        <v>1.6666666666666667</v>
      </c>
      <c r="X5" s="8">
        <v>3.6310820624546117E-2</v>
      </c>
      <c r="Y5" s="6">
        <v>2</v>
      </c>
      <c r="Z5" s="23">
        <f t="shared" si="5"/>
        <v>2</v>
      </c>
      <c r="AA5" s="51">
        <f t="shared" si="6"/>
        <v>2.8000000000000003</v>
      </c>
      <c r="AB5" s="53">
        <f t="shared" si="7"/>
        <v>3</v>
      </c>
      <c r="AC5" s="64">
        <v>1</v>
      </c>
      <c r="AD5" s="37">
        <f t="shared" si="8"/>
        <v>3</v>
      </c>
      <c r="AE5" s="39">
        <f t="shared" si="9"/>
        <v>2</v>
      </c>
      <c r="AF5" s="39">
        <v>3</v>
      </c>
      <c r="AG5" s="42">
        <f>AE5-AF5</f>
        <v>-1</v>
      </c>
      <c r="AH5" s="44">
        <f>IF(AG5&lt;-1,1,IF(AG5&lt;1,2,IF(AG5=1,3,4)))</f>
        <v>2</v>
      </c>
      <c r="AI5" s="9">
        <v>1</v>
      </c>
      <c r="AJ5" s="87">
        <v>6</v>
      </c>
      <c r="AK5" s="9">
        <f t="shared" si="10"/>
        <v>6</v>
      </c>
      <c r="AL5" s="91">
        <f t="shared" si="11"/>
        <v>2</v>
      </c>
    </row>
    <row r="6" spans="1:38" ht="14.5" x14ac:dyDescent="0.35">
      <c r="A6" s="59">
        <v>5</v>
      </c>
      <c r="B6" s="48" t="s">
        <v>38</v>
      </c>
      <c r="C6" s="22">
        <v>8</v>
      </c>
      <c r="D6" s="6">
        <v>3</v>
      </c>
      <c r="E6" s="6">
        <v>0</v>
      </c>
      <c r="F6" s="6">
        <v>5</v>
      </c>
      <c r="G6" s="6">
        <f t="shared" si="0"/>
        <v>11</v>
      </c>
      <c r="H6" s="5">
        <v>4</v>
      </c>
      <c r="I6" s="23">
        <f t="shared" si="1"/>
        <v>4</v>
      </c>
      <c r="J6" s="22">
        <v>8209</v>
      </c>
      <c r="K6" s="6">
        <v>7948</v>
      </c>
      <c r="L6" s="7">
        <v>96.820562796930204</v>
      </c>
      <c r="M6" s="5">
        <v>1</v>
      </c>
      <c r="N6" s="23">
        <f t="shared" si="2"/>
        <v>1</v>
      </c>
      <c r="O6" s="29">
        <v>1234.46</v>
      </c>
      <c r="P6" s="6">
        <v>108.6</v>
      </c>
      <c r="Q6" s="7">
        <v>8.797368890040989</v>
      </c>
      <c r="R6" s="6">
        <v>3</v>
      </c>
      <c r="S6" s="23">
        <f t="shared" si="3"/>
        <v>3</v>
      </c>
      <c r="T6" s="22">
        <v>1682</v>
      </c>
      <c r="U6" s="6">
        <v>4</v>
      </c>
      <c r="V6" s="23">
        <f t="shared" si="4"/>
        <v>4</v>
      </c>
      <c r="W6" s="32">
        <v>36.666666666666664</v>
      </c>
      <c r="X6" s="8">
        <v>0.33763044812768567</v>
      </c>
      <c r="Y6" s="6">
        <v>3</v>
      </c>
      <c r="Z6" s="23">
        <f t="shared" si="5"/>
        <v>3</v>
      </c>
      <c r="AA6" s="51">
        <f t="shared" si="6"/>
        <v>2.4000000000000004</v>
      </c>
      <c r="AB6" s="53">
        <f t="shared" si="7"/>
        <v>2</v>
      </c>
      <c r="AC6" s="64">
        <v>1</v>
      </c>
      <c r="AD6" s="37">
        <f t="shared" si="8"/>
        <v>2</v>
      </c>
      <c r="AE6" s="39">
        <f t="shared" si="9"/>
        <v>1</v>
      </c>
      <c r="AF6" s="39" t="s">
        <v>39</v>
      </c>
      <c r="AG6" s="42" t="s">
        <v>39</v>
      </c>
      <c r="AH6" s="43">
        <f>AE6</f>
        <v>1</v>
      </c>
      <c r="AI6" s="9">
        <v>1</v>
      </c>
      <c r="AJ6" s="87">
        <v>6</v>
      </c>
      <c r="AK6" s="9">
        <f t="shared" si="10"/>
        <v>6</v>
      </c>
      <c r="AL6" s="91">
        <f t="shared" si="11"/>
        <v>2</v>
      </c>
    </row>
    <row r="7" spans="1:38" ht="14.5" x14ac:dyDescent="0.35">
      <c r="A7" s="59">
        <v>6</v>
      </c>
      <c r="B7" s="48" t="s">
        <v>40</v>
      </c>
      <c r="C7" s="22">
        <v>3</v>
      </c>
      <c r="D7" s="6">
        <v>1</v>
      </c>
      <c r="E7" s="6">
        <v>0</v>
      </c>
      <c r="F7" s="6">
        <v>71</v>
      </c>
      <c r="G7" s="6">
        <f t="shared" si="0"/>
        <v>4</v>
      </c>
      <c r="H7" s="5">
        <v>3</v>
      </c>
      <c r="I7" s="23">
        <f t="shared" si="1"/>
        <v>3</v>
      </c>
      <c r="J7" s="22">
        <v>10114</v>
      </c>
      <c r="K7" s="6">
        <v>6485</v>
      </c>
      <c r="L7" s="7">
        <v>64.119042910816688</v>
      </c>
      <c r="M7" s="5">
        <v>3</v>
      </c>
      <c r="N7" s="23">
        <f t="shared" si="2"/>
        <v>3</v>
      </c>
      <c r="O7" s="29">
        <v>993.08</v>
      </c>
      <c r="P7" s="6">
        <v>45.3</v>
      </c>
      <c r="Q7" s="7">
        <v>4.561566036975873</v>
      </c>
      <c r="R7" s="6">
        <v>2</v>
      </c>
      <c r="S7" s="23">
        <f t="shared" si="3"/>
        <v>2</v>
      </c>
      <c r="T7" s="22">
        <v>760</v>
      </c>
      <c r="U7" s="6">
        <v>3</v>
      </c>
      <c r="V7" s="23">
        <f t="shared" si="4"/>
        <v>3</v>
      </c>
      <c r="W7" s="32">
        <v>9</v>
      </c>
      <c r="X7" s="8">
        <v>0.19867549668874174</v>
      </c>
      <c r="Y7" s="6">
        <v>3</v>
      </c>
      <c r="Z7" s="23">
        <f t="shared" si="5"/>
        <v>3</v>
      </c>
      <c r="AA7" s="51">
        <f t="shared" si="6"/>
        <v>2.8000000000000003</v>
      </c>
      <c r="AB7" s="53">
        <f t="shared" si="7"/>
        <v>3</v>
      </c>
      <c r="AC7" s="64">
        <v>3</v>
      </c>
      <c r="AD7" s="37">
        <f t="shared" si="8"/>
        <v>9</v>
      </c>
      <c r="AE7" s="39">
        <f t="shared" si="9"/>
        <v>3</v>
      </c>
      <c r="AF7" s="39">
        <v>1</v>
      </c>
      <c r="AG7" s="42">
        <f t="shared" ref="AG7:AG27" si="12">AE7-AF7</f>
        <v>2</v>
      </c>
      <c r="AH7" s="46">
        <f t="shared" ref="AH7:AH27" si="13">IF(AG7&lt;-1,1,IF(AG7&lt;1,2,IF(AG7=1,3,4)))</f>
        <v>4</v>
      </c>
      <c r="AI7" s="9">
        <v>1</v>
      </c>
      <c r="AJ7" s="87">
        <v>6</v>
      </c>
      <c r="AK7" s="9">
        <f t="shared" si="10"/>
        <v>6</v>
      </c>
      <c r="AL7" s="91">
        <f t="shared" si="11"/>
        <v>2</v>
      </c>
    </row>
    <row r="8" spans="1:38" ht="14.5" x14ac:dyDescent="0.35">
      <c r="A8" s="59">
        <v>7</v>
      </c>
      <c r="B8" s="48" t="s">
        <v>41</v>
      </c>
      <c r="C8" s="22">
        <v>5</v>
      </c>
      <c r="D8" s="6">
        <v>1</v>
      </c>
      <c r="E8" s="6">
        <v>0</v>
      </c>
      <c r="F8" s="6">
        <v>18</v>
      </c>
      <c r="G8" s="6">
        <f t="shared" si="0"/>
        <v>6</v>
      </c>
      <c r="H8" s="5">
        <v>4</v>
      </c>
      <c r="I8" s="23">
        <f t="shared" si="1"/>
        <v>4</v>
      </c>
      <c r="J8" s="22">
        <v>6557</v>
      </c>
      <c r="K8" s="6">
        <v>6250</v>
      </c>
      <c r="L8" s="7">
        <v>95.317980783895081</v>
      </c>
      <c r="M8" s="5">
        <v>1</v>
      </c>
      <c r="N8" s="23">
        <f t="shared" si="2"/>
        <v>1</v>
      </c>
      <c r="O8" s="29">
        <v>831.6</v>
      </c>
      <c r="P8" s="6">
        <v>70.599999999999994</v>
      </c>
      <c r="Q8" s="7">
        <v>8.4896584896584883</v>
      </c>
      <c r="R8" s="6">
        <v>3</v>
      </c>
      <c r="S8" s="23">
        <f t="shared" si="3"/>
        <v>3</v>
      </c>
      <c r="T8" s="22">
        <v>866</v>
      </c>
      <c r="U8" s="6">
        <v>3</v>
      </c>
      <c r="V8" s="23">
        <f t="shared" si="4"/>
        <v>3</v>
      </c>
      <c r="W8" s="32">
        <v>9</v>
      </c>
      <c r="X8" s="8">
        <v>0.12747875354107649</v>
      </c>
      <c r="Y8" s="6">
        <v>3</v>
      </c>
      <c r="Z8" s="23">
        <f t="shared" si="5"/>
        <v>3</v>
      </c>
      <c r="AA8" s="51">
        <f t="shared" si="6"/>
        <v>2.2000000000000002</v>
      </c>
      <c r="AB8" s="53">
        <f t="shared" si="7"/>
        <v>2</v>
      </c>
      <c r="AC8" s="64">
        <v>1</v>
      </c>
      <c r="AD8" s="37">
        <f t="shared" si="8"/>
        <v>2</v>
      </c>
      <c r="AE8" s="39">
        <f t="shared" si="9"/>
        <v>1</v>
      </c>
      <c r="AF8" s="39">
        <v>2</v>
      </c>
      <c r="AG8" s="42">
        <f t="shared" si="12"/>
        <v>-1</v>
      </c>
      <c r="AH8" s="44">
        <f t="shared" si="13"/>
        <v>2</v>
      </c>
      <c r="AI8" s="9">
        <v>1</v>
      </c>
      <c r="AJ8" s="87">
        <v>6</v>
      </c>
      <c r="AK8" s="9">
        <f t="shared" si="10"/>
        <v>6</v>
      </c>
      <c r="AL8" s="91">
        <f t="shared" si="11"/>
        <v>2</v>
      </c>
    </row>
    <row r="9" spans="1:38" ht="14.5" x14ac:dyDescent="0.35">
      <c r="A9" s="59">
        <v>8</v>
      </c>
      <c r="B9" s="48" t="s">
        <v>42</v>
      </c>
      <c r="C9" s="22">
        <v>9</v>
      </c>
      <c r="D9" s="6">
        <v>1</v>
      </c>
      <c r="E9" s="6">
        <v>1</v>
      </c>
      <c r="F9" s="6">
        <v>7</v>
      </c>
      <c r="G9" s="6">
        <f t="shared" si="0"/>
        <v>11</v>
      </c>
      <c r="H9" s="5">
        <v>4</v>
      </c>
      <c r="I9" s="23">
        <f t="shared" si="1"/>
        <v>4</v>
      </c>
      <c r="J9" s="22">
        <v>4367</v>
      </c>
      <c r="K9" s="6">
        <v>4358</v>
      </c>
      <c r="L9" s="7">
        <v>99.793908861918936</v>
      </c>
      <c r="M9" s="5">
        <v>1</v>
      </c>
      <c r="N9" s="23">
        <f t="shared" si="2"/>
        <v>1</v>
      </c>
      <c r="O9" s="29">
        <v>485.02</v>
      </c>
      <c r="P9" s="6">
        <v>66.099999999999994</v>
      </c>
      <c r="Q9" s="7">
        <v>13.628303987464433</v>
      </c>
      <c r="R9" s="6">
        <v>4</v>
      </c>
      <c r="S9" s="23">
        <f t="shared" si="3"/>
        <v>4</v>
      </c>
      <c r="T9" s="22">
        <v>1056</v>
      </c>
      <c r="U9" s="6">
        <v>4</v>
      </c>
      <c r="V9" s="23">
        <f t="shared" si="4"/>
        <v>4</v>
      </c>
      <c r="W9" s="32">
        <v>2</v>
      </c>
      <c r="X9" s="8">
        <v>3.0257186081694407E-2</v>
      </c>
      <c r="Y9" s="6">
        <v>2</v>
      </c>
      <c r="Z9" s="23">
        <f t="shared" si="5"/>
        <v>2</v>
      </c>
      <c r="AA9" s="51">
        <f t="shared" si="6"/>
        <v>2.4</v>
      </c>
      <c r="AB9" s="53">
        <f t="shared" si="7"/>
        <v>2</v>
      </c>
      <c r="AC9" s="64">
        <v>2</v>
      </c>
      <c r="AD9" s="37">
        <f t="shared" si="8"/>
        <v>4</v>
      </c>
      <c r="AE9" s="39">
        <f t="shared" si="9"/>
        <v>2</v>
      </c>
      <c r="AF9" s="39">
        <v>3</v>
      </c>
      <c r="AG9" s="42">
        <f t="shared" si="12"/>
        <v>-1</v>
      </c>
      <c r="AH9" s="44">
        <f t="shared" si="13"/>
        <v>2</v>
      </c>
      <c r="AI9" s="9">
        <v>1</v>
      </c>
      <c r="AJ9" s="87">
        <v>6</v>
      </c>
      <c r="AK9" s="9">
        <f t="shared" si="10"/>
        <v>6</v>
      </c>
      <c r="AL9" s="91">
        <f t="shared" si="11"/>
        <v>2</v>
      </c>
    </row>
    <row r="10" spans="1:38" ht="14.5" x14ac:dyDescent="0.35">
      <c r="A10" s="59">
        <v>9</v>
      </c>
      <c r="B10" s="48" t="s">
        <v>43</v>
      </c>
      <c r="C10" s="22">
        <v>0</v>
      </c>
      <c r="D10" s="6">
        <v>3</v>
      </c>
      <c r="E10" s="6">
        <v>0</v>
      </c>
      <c r="F10" s="6">
        <v>0</v>
      </c>
      <c r="G10" s="6">
        <f t="shared" si="0"/>
        <v>3</v>
      </c>
      <c r="H10" s="5">
        <v>3</v>
      </c>
      <c r="I10" s="23">
        <f t="shared" si="1"/>
        <v>3</v>
      </c>
      <c r="J10" s="22">
        <v>6072</v>
      </c>
      <c r="K10" s="6">
        <v>1893</v>
      </c>
      <c r="L10" s="7">
        <v>31.175889328063242</v>
      </c>
      <c r="M10" s="5">
        <v>4</v>
      </c>
      <c r="N10" s="23">
        <f t="shared" si="2"/>
        <v>4</v>
      </c>
      <c r="O10" s="29">
        <v>1148</v>
      </c>
      <c r="P10" s="6">
        <v>13.1</v>
      </c>
      <c r="Q10" s="7">
        <v>1.1411149825783973</v>
      </c>
      <c r="R10" s="6">
        <v>2</v>
      </c>
      <c r="S10" s="23">
        <f t="shared" si="3"/>
        <v>2</v>
      </c>
      <c r="T10" s="22">
        <v>203</v>
      </c>
      <c r="U10" s="6">
        <v>1</v>
      </c>
      <c r="V10" s="23">
        <f t="shared" si="4"/>
        <v>1</v>
      </c>
      <c r="W10" s="32">
        <v>10</v>
      </c>
      <c r="X10" s="8">
        <v>0.76335877862595425</v>
      </c>
      <c r="Y10" s="6">
        <v>3</v>
      </c>
      <c r="Z10" s="23">
        <f t="shared" si="5"/>
        <v>3</v>
      </c>
      <c r="AA10" s="51">
        <f t="shared" si="6"/>
        <v>2.8000000000000003</v>
      </c>
      <c r="AB10" s="53">
        <f t="shared" si="7"/>
        <v>3</v>
      </c>
      <c r="AC10" s="64">
        <v>2</v>
      </c>
      <c r="AD10" s="37">
        <f t="shared" si="8"/>
        <v>6</v>
      </c>
      <c r="AE10" s="39">
        <f t="shared" si="9"/>
        <v>3</v>
      </c>
      <c r="AF10" s="39">
        <v>3</v>
      </c>
      <c r="AG10" s="42">
        <f t="shared" si="12"/>
        <v>0</v>
      </c>
      <c r="AH10" s="44">
        <f t="shared" si="13"/>
        <v>2</v>
      </c>
      <c r="AI10" s="9">
        <v>1</v>
      </c>
      <c r="AJ10" s="87">
        <v>6</v>
      </c>
      <c r="AK10" s="9">
        <f t="shared" si="10"/>
        <v>6</v>
      </c>
      <c r="AL10" s="91">
        <f t="shared" si="11"/>
        <v>2</v>
      </c>
    </row>
    <row r="11" spans="1:38" ht="14.5" x14ac:dyDescent="0.35">
      <c r="A11" s="59">
        <v>10</v>
      </c>
      <c r="B11" s="48" t="s">
        <v>44</v>
      </c>
      <c r="C11" s="22">
        <v>0</v>
      </c>
      <c r="D11" s="6">
        <v>0</v>
      </c>
      <c r="E11" s="6">
        <v>2</v>
      </c>
      <c r="F11" s="6">
        <v>1</v>
      </c>
      <c r="G11" s="6">
        <f t="shared" si="0"/>
        <v>2</v>
      </c>
      <c r="H11" s="5">
        <v>3</v>
      </c>
      <c r="I11" s="23">
        <f t="shared" si="1"/>
        <v>3</v>
      </c>
      <c r="J11" s="22">
        <v>4452</v>
      </c>
      <c r="K11" s="6">
        <v>820</v>
      </c>
      <c r="L11" s="7">
        <v>18.418688230008986</v>
      </c>
      <c r="M11" s="5">
        <v>4</v>
      </c>
      <c r="N11" s="23">
        <f t="shared" si="2"/>
        <v>4</v>
      </c>
      <c r="O11" s="29">
        <v>842.89</v>
      </c>
      <c r="P11" s="6">
        <v>6.6</v>
      </c>
      <c r="Q11" s="7">
        <v>0.78302032293656354</v>
      </c>
      <c r="R11" s="6">
        <v>1</v>
      </c>
      <c r="S11" s="23">
        <f t="shared" si="3"/>
        <v>1</v>
      </c>
      <c r="T11" s="22">
        <v>141</v>
      </c>
      <c r="U11" s="6">
        <v>1</v>
      </c>
      <c r="V11" s="23">
        <f t="shared" si="4"/>
        <v>1</v>
      </c>
      <c r="W11" s="32">
        <v>0</v>
      </c>
      <c r="X11" s="8">
        <v>0</v>
      </c>
      <c r="Y11" s="6">
        <v>1</v>
      </c>
      <c r="Z11" s="23">
        <f t="shared" si="5"/>
        <v>1</v>
      </c>
      <c r="AA11" s="51">
        <f t="shared" si="6"/>
        <v>2.2000000000000002</v>
      </c>
      <c r="AB11" s="53">
        <f t="shared" si="7"/>
        <v>2</v>
      </c>
      <c r="AC11" s="64">
        <v>3</v>
      </c>
      <c r="AD11" s="37">
        <f t="shared" si="8"/>
        <v>6</v>
      </c>
      <c r="AE11" s="39">
        <f t="shared" si="9"/>
        <v>3</v>
      </c>
      <c r="AF11" s="39">
        <v>3</v>
      </c>
      <c r="AG11" s="42">
        <f t="shared" si="12"/>
        <v>0</v>
      </c>
      <c r="AH11" s="44">
        <f t="shared" si="13"/>
        <v>2</v>
      </c>
      <c r="AI11" s="9">
        <v>1</v>
      </c>
      <c r="AJ11" s="87">
        <v>6</v>
      </c>
      <c r="AK11" s="9">
        <f t="shared" si="10"/>
        <v>6</v>
      </c>
      <c r="AL11" s="91">
        <f t="shared" si="11"/>
        <v>2</v>
      </c>
    </row>
    <row r="12" spans="1:38" ht="14.5" x14ac:dyDescent="0.35">
      <c r="A12" s="59">
        <v>11</v>
      </c>
      <c r="B12" s="48" t="s">
        <v>45</v>
      </c>
      <c r="C12" s="22">
        <v>0</v>
      </c>
      <c r="D12" s="6">
        <v>3</v>
      </c>
      <c r="E12" s="6">
        <v>2</v>
      </c>
      <c r="F12" s="6">
        <v>4</v>
      </c>
      <c r="G12" s="6">
        <f t="shared" si="0"/>
        <v>5</v>
      </c>
      <c r="H12" s="5">
        <v>3</v>
      </c>
      <c r="I12" s="23">
        <f t="shared" si="1"/>
        <v>3</v>
      </c>
      <c r="J12" s="22">
        <v>7381</v>
      </c>
      <c r="K12" s="6">
        <v>2767</v>
      </c>
      <c r="L12" s="7">
        <v>37.488145237772656</v>
      </c>
      <c r="M12" s="5">
        <v>4</v>
      </c>
      <c r="N12" s="23">
        <f t="shared" si="2"/>
        <v>4</v>
      </c>
      <c r="O12" s="29">
        <v>1150.77</v>
      </c>
      <c r="P12" s="6">
        <v>44.6</v>
      </c>
      <c r="Q12" s="7">
        <v>3.8756658585121269</v>
      </c>
      <c r="R12" s="6">
        <v>2</v>
      </c>
      <c r="S12" s="23">
        <f t="shared" si="3"/>
        <v>2</v>
      </c>
      <c r="T12" s="22">
        <v>592</v>
      </c>
      <c r="U12" s="6">
        <v>3</v>
      </c>
      <c r="V12" s="23">
        <f t="shared" si="4"/>
        <v>3</v>
      </c>
      <c r="W12" s="32">
        <v>0</v>
      </c>
      <c r="X12" s="8">
        <v>0</v>
      </c>
      <c r="Y12" s="6">
        <v>1</v>
      </c>
      <c r="Z12" s="23">
        <f t="shared" si="5"/>
        <v>1</v>
      </c>
      <c r="AA12" s="51">
        <f t="shared" si="6"/>
        <v>2.8000000000000003</v>
      </c>
      <c r="AB12" s="53">
        <f t="shared" si="7"/>
        <v>3</v>
      </c>
      <c r="AC12" s="64">
        <v>3</v>
      </c>
      <c r="AD12" s="37">
        <f t="shared" si="8"/>
        <v>9</v>
      </c>
      <c r="AE12" s="39">
        <f t="shared" si="9"/>
        <v>3</v>
      </c>
      <c r="AF12" s="39">
        <v>3</v>
      </c>
      <c r="AG12" s="42">
        <f t="shared" si="12"/>
        <v>0</v>
      </c>
      <c r="AH12" s="44">
        <f t="shared" si="13"/>
        <v>2</v>
      </c>
      <c r="AI12" s="9">
        <v>1</v>
      </c>
      <c r="AJ12" s="87">
        <v>6</v>
      </c>
      <c r="AK12" s="9">
        <f t="shared" si="10"/>
        <v>6</v>
      </c>
      <c r="AL12" s="91">
        <f t="shared" si="11"/>
        <v>2</v>
      </c>
    </row>
    <row r="13" spans="1:38" ht="14.5" x14ac:dyDescent="0.35">
      <c r="A13" s="59">
        <v>12</v>
      </c>
      <c r="B13" s="48" t="s">
        <v>46</v>
      </c>
      <c r="C13" s="22">
        <v>2</v>
      </c>
      <c r="D13" s="6">
        <v>2</v>
      </c>
      <c r="E13" s="6">
        <v>1</v>
      </c>
      <c r="F13" s="6">
        <v>2</v>
      </c>
      <c r="G13" s="6">
        <f t="shared" si="0"/>
        <v>5</v>
      </c>
      <c r="H13" s="5">
        <v>3</v>
      </c>
      <c r="I13" s="23">
        <f t="shared" si="1"/>
        <v>3</v>
      </c>
      <c r="J13" s="22">
        <v>7010</v>
      </c>
      <c r="K13" s="6">
        <v>6785</v>
      </c>
      <c r="L13" s="7">
        <v>96.790299572039942</v>
      </c>
      <c r="M13" s="5">
        <v>1</v>
      </c>
      <c r="N13" s="23">
        <f t="shared" si="2"/>
        <v>1</v>
      </c>
      <c r="O13" s="29">
        <v>749.42</v>
      </c>
      <c r="P13" s="6">
        <v>120.3</v>
      </c>
      <c r="Q13" s="7">
        <v>16.052413866723601</v>
      </c>
      <c r="R13" s="6">
        <v>4</v>
      </c>
      <c r="S13" s="23">
        <f t="shared" si="3"/>
        <v>4</v>
      </c>
      <c r="T13" s="22">
        <v>1455</v>
      </c>
      <c r="U13" s="6">
        <v>4</v>
      </c>
      <c r="V13" s="23">
        <f t="shared" si="4"/>
        <v>4</v>
      </c>
      <c r="W13" s="32">
        <v>205</v>
      </c>
      <c r="X13" s="8">
        <v>1.7040731504571904</v>
      </c>
      <c r="Y13" s="6">
        <v>4</v>
      </c>
      <c r="Z13" s="23">
        <f t="shared" si="5"/>
        <v>4</v>
      </c>
      <c r="AA13" s="51">
        <f t="shared" si="6"/>
        <v>2.8</v>
      </c>
      <c r="AB13" s="53">
        <f t="shared" si="7"/>
        <v>3</v>
      </c>
      <c r="AC13" s="64">
        <v>2</v>
      </c>
      <c r="AD13" s="37">
        <f t="shared" si="8"/>
        <v>6</v>
      </c>
      <c r="AE13" s="39">
        <f t="shared" si="9"/>
        <v>3</v>
      </c>
      <c r="AF13" s="39">
        <v>4</v>
      </c>
      <c r="AG13" s="42">
        <f t="shared" si="12"/>
        <v>-1</v>
      </c>
      <c r="AH13" s="44">
        <f t="shared" si="13"/>
        <v>2</v>
      </c>
      <c r="AI13" s="9">
        <v>1</v>
      </c>
      <c r="AJ13" s="87">
        <v>6</v>
      </c>
      <c r="AK13" s="9">
        <f t="shared" si="10"/>
        <v>6</v>
      </c>
      <c r="AL13" s="91">
        <f t="shared" si="11"/>
        <v>2</v>
      </c>
    </row>
    <row r="14" spans="1:38" ht="14.5" x14ac:dyDescent="0.35">
      <c r="A14" s="59">
        <v>13</v>
      </c>
      <c r="B14" s="48" t="s">
        <v>47</v>
      </c>
      <c r="C14" s="22">
        <v>0</v>
      </c>
      <c r="D14" s="6">
        <v>2</v>
      </c>
      <c r="E14" s="6">
        <v>2</v>
      </c>
      <c r="F14" s="6">
        <v>10</v>
      </c>
      <c r="G14" s="6">
        <f t="shared" si="0"/>
        <v>4</v>
      </c>
      <c r="H14" s="5">
        <v>3</v>
      </c>
      <c r="I14" s="23">
        <f t="shared" si="1"/>
        <v>3</v>
      </c>
      <c r="J14" s="22">
        <v>6001</v>
      </c>
      <c r="K14" s="6">
        <v>4540</v>
      </c>
      <c r="L14" s="7">
        <v>75.654057657057152</v>
      </c>
      <c r="M14" s="5">
        <v>3</v>
      </c>
      <c r="N14" s="23">
        <f t="shared" si="2"/>
        <v>3</v>
      </c>
      <c r="O14" s="29">
        <v>479.89</v>
      </c>
      <c r="P14" s="6">
        <v>21.9</v>
      </c>
      <c r="Q14" s="7">
        <v>4.5635458125820501</v>
      </c>
      <c r="R14" s="6">
        <v>2</v>
      </c>
      <c r="S14" s="23">
        <f t="shared" si="3"/>
        <v>2</v>
      </c>
      <c r="T14" s="22">
        <v>631</v>
      </c>
      <c r="U14" s="6">
        <v>3</v>
      </c>
      <c r="V14" s="23">
        <f t="shared" si="4"/>
        <v>3</v>
      </c>
      <c r="W14" s="32">
        <v>52</v>
      </c>
      <c r="X14" s="8">
        <v>2.3744292237442925</v>
      </c>
      <c r="Y14" s="6">
        <v>4</v>
      </c>
      <c r="Z14" s="23">
        <f t="shared" si="5"/>
        <v>4</v>
      </c>
      <c r="AA14" s="51">
        <f t="shared" si="6"/>
        <v>3</v>
      </c>
      <c r="AB14" s="53">
        <f t="shared" si="7"/>
        <v>3</v>
      </c>
      <c r="AC14" s="64">
        <v>1</v>
      </c>
      <c r="AD14" s="37">
        <f t="shared" si="8"/>
        <v>3</v>
      </c>
      <c r="AE14" s="39">
        <f t="shared" si="9"/>
        <v>2</v>
      </c>
      <c r="AF14" s="39">
        <v>2</v>
      </c>
      <c r="AG14" s="42">
        <f t="shared" si="12"/>
        <v>0</v>
      </c>
      <c r="AH14" s="44">
        <f t="shared" si="13"/>
        <v>2</v>
      </c>
      <c r="AI14" s="9">
        <v>1</v>
      </c>
      <c r="AJ14" s="87">
        <v>6</v>
      </c>
      <c r="AK14" s="9">
        <f t="shared" si="10"/>
        <v>6</v>
      </c>
      <c r="AL14" s="91">
        <f t="shared" si="11"/>
        <v>2</v>
      </c>
    </row>
    <row r="15" spans="1:38" ht="14.5" x14ac:dyDescent="0.35">
      <c r="A15" s="59">
        <v>14</v>
      </c>
      <c r="B15" s="48" t="s">
        <v>48</v>
      </c>
      <c r="C15" s="22">
        <v>9</v>
      </c>
      <c r="D15" s="6">
        <v>0</v>
      </c>
      <c r="E15" s="6">
        <v>4</v>
      </c>
      <c r="F15" s="6">
        <v>16</v>
      </c>
      <c r="G15" s="6">
        <f t="shared" si="0"/>
        <v>13</v>
      </c>
      <c r="H15" s="5">
        <v>4</v>
      </c>
      <c r="I15" s="23">
        <f t="shared" si="1"/>
        <v>4</v>
      </c>
      <c r="J15" s="22">
        <v>7685</v>
      </c>
      <c r="K15" s="6">
        <v>2768</v>
      </c>
      <c r="L15" s="7">
        <v>36.018217306441116</v>
      </c>
      <c r="M15" s="5">
        <v>4</v>
      </c>
      <c r="N15" s="23">
        <f t="shared" si="2"/>
        <v>4</v>
      </c>
      <c r="O15" s="29">
        <v>1032.57</v>
      </c>
      <c r="P15" s="6">
        <v>26.4</v>
      </c>
      <c r="Q15" s="7">
        <v>2.556727388942154</v>
      </c>
      <c r="R15" s="6">
        <v>2</v>
      </c>
      <c r="S15" s="23">
        <f t="shared" si="3"/>
        <v>2</v>
      </c>
      <c r="T15" s="22">
        <v>554</v>
      </c>
      <c r="U15" s="6">
        <v>3</v>
      </c>
      <c r="V15" s="23">
        <f t="shared" si="4"/>
        <v>3</v>
      </c>
      <c r="W15" s="32">
        <v>11.333333333333334</v>
      </c>
      <c r="X15" s="8">
        <v>0.42929292929292934</v>
      </c>
      <c r="Y15" s="6">
        <v>3</v>
      </c>
      <c r="Z15" s="23">
        <f t="shared" si="5"/>
        <v>3</v>
      </c>
      <c r="AA15" s="51">
        <f t="shared" si="6"/>
        <v>3.2</v>
      </c>
      <c r="AB15" s="53">
        <f t="shared" si="7"/>
        <v>3</v>
      </c>
      <c r="AC15" s="64">
        <v>2</v>
      </c>
      <c r="AD15" s="37">
        <f t="shared" si="8"/>
        <v>6</v>
      </c>
      <c r="AE15" s="39">
        <f t="shared" si="9"/>
        <v>3</v>
      </c>
      <c r="AF15" s="39">
        <v>2</v>
      </c>
      <c r="AG15" s="42">
        <f t="shared" si="12"/>
        <v>1</v>
      </c>
      <c r="AH15" s="56">
        <f t="shared" si="13"/>
        <v>3</v>
      </c>
      <c r="AI15" s="9">
        <v>1</v>
      </c>
      <c r="AJ15" s="87">
        <v>6</v>
      </c>
      <c r="AK15" s="9">
        <f t="shared" si="10"/>
        <v>6</v>
      </c>
      <c r="AL15" s="91">
        <f t="shared" si="11"/>
        <v>2</v>
      </c>
    </row>
    <row r="16" spans="1:38" ht="14.5" x14ac:dyDescent="0.35">
      <c r="A16" s="59">
        <v>15</v>
      </c>
      <c r="B16" s="48" t="s">
        <v>49</v>
      </c>
      <c r="C16" s="22">
        <v>2</v>
      </c>
      <c r="D16" s="6">
        <v>1</v>
      </c>
      <c r="E16" s="6">
        <v>0</v>
      </c>
      <c r="F16" s="6">
        <v>1</v>
      </c>
      <c r="G16" s="6">
        <f t="shared" si="0"/>
        <v>3</v>
      </c>
      <c r="H16" s="5">
        <v>3</v>
      </c>
      <c r="I16" s="23">
        <f t="shared" si="1"/>
        <v>3</v>
      </c>
      <c r="J16" s="22">
        <v>6392</v>
      </c>
      <c r="K16" s="6">
        <v>4965</v>
      </c>
      <c r="L16" s="7">
        <v>77.675219023779718</v>
      </c>
      <c r="M16" s="5">
        <v>3</v>
      </c>
      <c r="N16" s="23">
        <f t="shared" si="2"/>
        <v>3</v>
      </c>
      <c r="O16" s="29">
        <v>798.55</v>
      </c>
      <c r="P16" s="6">
        <v>42.3</v>
      </c>
      <c r="Q16" s="7">
        <v>5.2971009955544428</v>
      </c>
      <c r="R16" s="6">
        <v>3</v>
      </c>
      <c r="S16" s="23">
        <f t="shared" si="3"/>
        <v>3</v>
      </c>
      <c r="T16" s="22">
        <v>838</v>
      </c>
      <c r="U16" s="6">
        <v>3</v>
      </c>
      <c r="V16" s="23">
        <f t="shared" si="4"/>
        <v>3</v>
      </c>
      <c r="W16" s="32">
        <v>2.3333333333333335</v>
      </c>
      <c r="X16" s="8">
        <v>5.5161544523246661E-2</v>
      </c>
      <c r="Y16" s="6">
        <v>2</v>
      </c>
      <c r="Z16" s="23">
        <f t="shared" si="5"/>
        <v>2</v>
      </c>
      <c r="AA16" s="51">
        <f t="shared" si="6"/>
        <v>2.8000000000000003</v>
      </c>
      <c r="AB16" s="53">
        <f t="shared" si="7"/>
        <v>3</v>
      </c>
      <c r="AC16" s="64">
        <v>2</v>
      </c>
      <c r="AD16" s="37">
        <f t="shared" si="8"/>
        <v>6</v>
      </c>
      <c r="AE16" s="39">
        <f t="shared" si="9"/>
        <v>3</v>
      </c>
      <c r="AF16" s="39">
        <v>2</v>
      </c>
      <c r="AG16" s="42">
        <f t="shared" si="12"/>
        <v>1</v>
      </c>
      <c r="AH16" s="56">
        <f t="shared" si="13"/>
        <v>3</v>
      </c>
      <c r="AI16" s="9">
        <v>1</v>
      </c>
      <c r="AJ16" s="87">
        <v>6</v>
      </c>
      <c r="AK16" s="9">
        <f t="shared" si="10"/>
        <v>6</v>
      </c>
      <c r="AL16" s="91">
        <f t="shared" si="11"/>
        <v>2</v>
      </c>
    </row>
    <row r="17" spans="1:38" ht="14.5" x14ac:dyDescent="0.35">
      <c r="A17" s="59">
        <v>16</v>
      </c>
      <c r="B17" s="48" t="s">
        <v>50</v>
      </c>
      <c r="C17" s="22">
        <v>0</v>
      </c>
      <c r="D17" s="6">
        <v>0</v>
      </c>
      <c r="E17" s="6">
        <v>1</v>
      </c>
      <c r="F17" s="6">
        <v>0</v>
      </c>
      <c r="G17" s="6">
        <f t="shared" si="0"/>
        <v>1</v>
      </c>
      <c r="H17" s="5">
        <v>2</v>
      </c>
      <c r="I17" s="23">
        <f t="shared" si="1"/>
        <v>2</v>
      </c>
      <c r="J17" s="22">
        <v>8423</v>
      </c>
      <c r="K17" s="6">
        <v>5915</v>
      </c>
      <c r="L17" s="7">
        <v>70.224385610827497</v>
      </c>
      <c r="M17" s="5">
        <v>3</v>
      </c>
      <c r="N17" s="23">
        <f t="shared" si="2"/>
        <v>3</v>
      </c>
      <c r="O17" s="29">
        <v>1292.9100000000001</v>
      </c>
      <c r="P17" s="6">
        <v>68.3</v>
      </c>
      <c r="Q17" s="7">
        <v>5.2826569521467075</v>
      </c>
      <c r="R17" s="6">
        <v>3</v>
      </c>
      <c r="S17" s="23">
        <f t="shared" si="3"/>
        <v>3</v>
      </c>
      <c r="T17" s="22">
        <v>971</v>
      </c>
      <c r="U17" s="6">
        <v>3</v>
      </c>
      <c r="V17" s="23">
        <f t="shared" si="4"/>
        <v>3</v>
      </c>
      <c r="W17" s="32">
        <v>20.666666666666668</v>
      </c>
      <c r="X17" s="8">
        <v>0.30258662762323085</v>
      </c>
      <c r="Y17" s="6">
        <v>3</v>
      </c>
      <c r="Z17" s="23">
        <f t="shared" si="5"/>
        <v>3</v>
      </c>
      <c r="AA17" s="51">
        <f t="shared" si="6"/>
        <v>3.0000000000000004</v>
      </c>
      <c r="AB17" s="53">
        <f t="shared" si="7"/>
        <v>3</v>
      </c>
      <c r="AC17" s="64">
        <v>1</v>
      </c>
      <c r="AD17" s="37">
        <f t="shared" si="8"/>
        <v>3</v>
      </c>
      <c r="AE17" s="39">
        <f t="shared" si="9"/>
        <v>2</v>
      </c>
      <c r="AF17" s="39">
        <v>3</v>
      </c>
      <c r="AG17" s="42">
        <f t="shared" si="12"/>
        <v>-1</v>
      </c>
      <c r="AH17" s="44">
        <f t="shared" si="13"/>
        <v>2</v>
      </c>
      <c r="AI17" s="9">
        <v>1</v>
      </c>
      <c r="AJ17" s="87">
        <v>6</v>
      </c>
      <c r="AK17" s="9">
        <f t="shared" si="10"/>
        <v>6</v>
      </c>
      <c r="AL17" s="91">
        <f t="shared" si="11"/>
        <v>2</v>
      </c>
    </row>
    <row r="18" spans="1:38" ht="14.5" x14ac:dyDescent="0.35">
      <c r="A18" s="59">
        <v>17</v>
      </c>
      <c r="B18" s="48" t="s">
        <v>51</v>
      </c>
      <c r="C18" s="22">
        <v>9</v>
      </c>
      <c r="D18" s="6">
        <v>2</v>
      </c>
      <c r="E18" s="6">
        <v>1</v>
      </c>
      <c r="F18" s="6">
        <v>1</v>
      </c>
      <c r="G18" s="6">
        <f t="shared" si="0"/>
        <v>12</v>
      </c>
      <c r="H18" s="5">
        <v>4</v>
      </c>
      <c r="I18" s="23">
        <f t="shared" si="1"/>
        <v>4</v>
      </c>
      <c r="J18" s="22">
        <v>9748</v>
      </c>
      <c r="K18" s="6">
        <v>4000</v>
      </c>
      <c r="L18" s="7">
        <v>41.034058268362742</v>
      </c>
      <c r="M18" s="5">
        <v>4</v>
      </c>
      <c r="N18" s="23">
        <f t="shared" si="2"/>
        <v>4</v>
      </c>
      <c r="O18" s="29">
        <v>1350.37</v>
      </c>
      <c r="P18" s="6">
        <v>16.899999999999999</v>
      </c>
      <c r="Q18" s="7">
        <v>1.2515088457237646</v>
      </c>
      <c r="R18" s="6">
        <v>2</v>
      </c>
      <c r="S18" s="23">
        <f t="shared" si="3"/>
        <v>2</v>
      </c>
      <c r="T18" s="22">
        <v>388</v>
      </c>
      <c r="U18" s="6">
        <v>2</v>
      </c>
      <c r="V18" s="23">
        <f t="shared" si="4"/>
        <v>2</v>
      </c>
      <c r="W18" s="32">
        <v>5</v>
      </c>
      <c r="X18" s="8">
        <v>0.29585798816568049</v>
      </c>
      <c r="Y18" s="6">
        <v>3</v>
      </c>
      <c r="Z18" s="23">
        <f t="shared" si="5"/>
        <v>3</v>
      </c>
      <c r="AA18" s="51">
        <f t="shared" si="6"/>
        <v>3</v>
      </c>
      <c r="AB18" s="53">
        <f t="shared" si="7"/>
        <v>3</v>
      </c>
      <c r="AC18" s="64">
        <v>2</v>
      </c>
      <c r="AD18" s="37">
        <f t="shared" si="8"/>
        <v>6</v>
      </c>
      <c r="AE18" s="39">
        <f t="shared" si="9"/>
        <v>3</v>
      </c>
      <c r="AF18" s="39">
        <v>3</v>
      </c>
      <c r="AG18" s="42">
        <f t="shared" si="12"/>
        <v>0</v>
      </c>
      <c r="AH18" s="44">
        <f t="shared" si="13"/>
        <v>2</v>
      </c>
      <c r="AI18" s="9">
        <v>1</v>
      </c>
      <c r="AJ18" s="87">
        <v>6</v>
      </c>
      <c r="AK18" s="9">
        <f t="shared" si="10"/>
        <v>6</v>
      </c>
      <c r="AL18" s="91">
        <f t="shared" si="11"/>
        <v>2</v>
      </c>
    </row>
    <row r="19" spans="1:38" ht="14.5" x14ac:dyDescent="0.35">
      <c r="A19" s="59">
        <v>18</v>
      </c>
      <c r="B19" s="48" t="s">
        <v>52</v>
      </c>
      <c r="C19" s="22">
        <v>0</v>
      </c>
      <c r="D19" s="6">
        <v>0</v>
      </c>
      <c r="E19" s="6">
        <v>0</v>
      </c>
      <c r="F19" s="6">
        <v>0</v>
      </c>
      <c r="G19" s="6">
        <f t="shared" si="0"/>
        <v>0</v>
      </c>
      <c r="H19" s="5">
        <v>1</v>
      </c>
      <c r="I19" s="23">
        <f t="shared" si="1"/>
        <v>1</v>
      </c>
      <c r="J19" s="22">
        <v>9453</v>
      </c>
      <c r="K19" s="6">
        <v>6802</v>
      </c>
      <c r="L19" s="7">
        <v>71.955992806516448</v>
      </c>
      <c r="M19" s="5">
        <v>3</v>
      </c>
      <c r="N19" s="23">
        <f t="shared" si="2"/>
        <v>3</v>
      </c>
      <c r="O19" s="29">
        <v>841.48</v>
      </c>
      <c r="P19" s="6">
        <v>48.2</v>
      </c>
      <c r="Q19" s="7">
        <v>5.7280030422588775</v>
      </c>
      <c r="R19" s="6">
        <v>3</v>
      </c>
      <c r="S19" s="23">
        <f t="shared" si="3"/>
        <v>3</v>
      </c>
      <c r="T19" s="22">
        <v>919</v>
      </c>
      <c r="U19" s="6">
        <v>3</v>
      </c>
      <c r="V19" s="23">
        <f t="shared" si="4"/>
        <v>3</v>
      </c>
      <c r="W19" s="32">
        <v>0.33333333333333331</v>
      </c>
      <c r="X19" s="8">
        <v>6.9156293222683253E-3</v>
      </c>
      <c r="Y19" s="6">
        <v>1</v>
      </c>
      <c r="Z19" s="23">
        <f t="shared" si="5"/>
        <v>1</v>
      </c>
      <c r="AA19" s="51">
        <f t="shared" si="6"/>
        <v>2.6000000000000005</v>
      </c>
      <c r="AB19" s="53">
        <f t="shared" si="7"/>
        <v>3</v>
      </c>
      <c r="AC19" s="64">
        <v>2</v>
      </c>
      <c r="AD19" s="37">
        <f t="shared" si="8"/>
        <v>6</v>
      </c>
      <c r="AE19" s="39">
        <f t="shared" si="9"/>
        <v>3</v>
      </c>
      <c r="AF19" s="39">
        <v>2</v>
      </c>
      <c r="AG19" s="42">
        <f t="shared" si="12"/>
        <v>1</v>
      </c>
      <c r="AH19" s="56">
        <f t="shared" si="13"/>
        <v>3</v>
      </c>
      <c r="AI19" s="9">
        <v>1</v>
      </c>
      <c r="AJ19" s="87">
        <v>6</v>
      </c>
      <c r="AK19" s="9">
        <f t="shared" si="10"/>
        <v>6</v>
      </c>
      <c r="AL19" s="91">
        <f t="shared" si="11"/>
        <v>2</v>
      </c>
    </row>
    <row r="20" spans="1:38" ht="14.5" x14ac:dyDescent="0.35">
      <c r="A20" s="59">
        <v>19</v>
      </c>
      <c r="B20" s="48" t="s">
        <v>53</v>
      </c>
      <c r="C20" s="22">
        <v>1</v>
      </c>
      <c r="D20" s="6">
        <v>0</v>
      </c>
      <c r="E20" s="6">
        <v>0</v>
      </c>
      <c r="F20" s="6">
        <v>1</v>
      </c>
      <c r="G20" s="6">
        <f t="shared" si="0"/>
        <v>1</v>
      </c>
      <c r="H20" s="5">
        <v>2</v>
      </c>
      <c r="I20" s="23">
        <f t="shared" si="1"/>
        <v>2</v>
      </c>
      <c r="J20" s="22">
        <v>5124</v>
      </c>
      <c r="K20" s="6">
        <v>1400</v>
      </c>
      <c r="L20" s="7">
        <v>27.3224043715847</v>
      </c>
      <c r="M20" s="5">
        <v>4</v>
      </c>
      <c r="N20" s="23">
        <f t="shared" si="2"/>
        <v>4</v>
      </c>
      <c r="O20" s="29">
        <v>964.89</v>
      </c>
      <c r="P20" s="6">
        <v>13.1</v>
      </c>
      <c r="Q20" s="7">
        <v>1.3576677134181099</v>
      </c>
      <c r="R20" s="6">
        <v>2</v>
      </c>
      <c r="S20" s="23">
        <f t="shared" si="3"/>
        <v>2</v>
      </c>
      <c r="T20" s="22">
        <v>388</v>
      </c>
      <c r="U20" s="6">
        <v>2</v>
      </c>
      <c r="V20" s="23">
        <f t="shared" si="4"/>
        <v>2</v>
      </c>
      <c r="W20" s="32">
        <v>3</v>
      </c>
      <c r="X20" s="8">
        <v>0.22900763358778625</v>
      </c>
      <c r="Y20" s="6">
        <v>3</v>
      </c>
      <c r="Z20" s="23">
        <f t="shared" si="5"/>
        <v>3</v>
      </c>
      <c r="AA20" s="51">
        <f t="shared" si="6"/>
        <v>3</v>
      </c>
      <c r="AB20" s="53">
        <f t="shared" si="7"/>
        <v>3</v>
      </c>
      <c r="AC20" s="64">
        <v>3</v>
      </c>
      <c r="AD20" s="37">
        <f t="shared" si="8"/>
        <v>9</v>
      </c>
      <c r="AE20" s="39">
        <f t="shared" si="9"/>
        <v>3</v>
      </c>
      <c r="AF20" s="39">
        <v>2</v>
      </c>
      <c r="AG20" s="42">
        <f t="shared" si="12"/>
        <v>1</v>
      </c>
      <c r="AH20" s="56">
        <f t="shared" si="13"/>
        <v>3</v>
      </c>
      <c r="AI20" s="9">
        <v>1</v>
      </c>
      <c r="AJ20" s="87">
        <v>6</v>
      </c>
      <c r="AK20" s="9">
        <f t="shared" si="10"/>
        <v>6</v>
      </c>
      <c r="AL20" s="91">
        <f t="shared" si="11"/>
        <v>2</v>
      </c>
    </row>
    <row r="21" spans="1:38" ht="14.5" x14ac:dyDescent="0.35">
      <c r="A21" s="59">
        <v>20</v>
      </c>
      <c r="B21" s="48" t="s">
        <v>54</v>
      </c>
      <c r="C21" s="22">
        <v>1</v>
      </c>
      <c r="D21" s="6">
        <v>1</v>
      </c>
      <c r="E21" s="6">
        <v>2</v>
      </c>
      <c r="F21" s="6">
        <v>6</v>
      </c>
      <c r="G21" s="6">
        <f t="shared" si="0"/>
        <v>4</v>
      </c>
      <c r="H21" s="5">
        <v>3</v>
      </c>
      <c r="I21" s="23">
        <f t="shared" si="1"/>
        <v>3</v>
      </c>
      <c r="J21" s="22">
        <v>4248</v>
      </c>
      <c r="K21" s="6">
        <v>2484</v>
      </c>
      <c r="L21" s="7">
        <v>58.474576271186443</v>
      </c>
      <c r="M21" s="5">
        <v>3</v>
      </c>
      <c r="N21" s="23">
        <f t="shared" si="2"/>
        <v>3</v>
      </c>
      <c r="O21" s="29">
        <v>592.07000000000005</v>
      </c>
      <c r="P21" s="6">
        <v>39.9</v>
      </c>
      <c r="Q21" s="7">
        <v>6.7390680156062626</v>
      </c>
      <c r="R21" s="6">
        <v>3</v>
      </c>
      <c r="S21" s="23">
        <f t="shared" si="3"/>
        <v>3</v>
      </c>
      <c r="T21" s="22">
        <v>432</v>
      </c>
      <c r="U21" s="6">
        <v>2</v>
      </c>
      <c r="V21" s="23">
        <f t="shared" si="4"/>
        <v>2</v>
      </c>
      <c r="W21" s="32">
        <v>5.333333333333333</v>
      </c>
      <c r="X21" s="8">
        <v>0.13366750208855471</v>
      </c>
      <c r="Y21" s="6">
        <v>3</v>
      </c>
      <c r="Z21" s="23">
        <f t="shared" si="5"/>
        <v>3</v>
      </c>
      <c r="AA21" s="51">
        <f t="shared" si="6"/>
        <v>2.8000000000000003</v>
      </c>
      <c r="AB21" s="53">
        <f t="shared" si="7"/>
        <v>3</v>
      </c>
      <c r="AC21" s="64">
        <v>2</v>
      </c>
      <c r="AD21" s="37">
        <f t="shared" si="8"/>
        <v>6</v>
      </c>
      <c r="AE21" s="39">
        <f t="shared" si="9"/>
        <v>3</v>
      </c>
      <c r="AF21" s="39">
        <v>2</v>
      </c>
      <c r="AG21" s="42">
        <f t="shared" si="12"/>
        <v>1</v>
      </c>
      <c r="AH21" s="56">
        <f t="shared" si="13"/>
        <v>3</v>
      </c>
      <c r="AI21" s="9">
        <v>1</v>
      </c>
      <c r="AJ21" s="87">
        <v>6</v>
      </c>
      <c r="AK21" s="9">
        <f t="shared" si="10"/>
        <v>6</v>
      </c>
      <c r="AL21" s="91">
        <f t="shared" si="11"/>
        <v>2</v>
      </c>
    </row>
    <row r="22" spans="1:38" ht="14.5" x14ac:dyDescent="0.35">
      <c r="A22" s="59">
        <v>21</v>
      </c>
      <c r="B22" s="48" t="s">
        <v>55</v>
      </c>
      <c r="C22" s="22">
        <v>1</v>
      </c>
      <c r="D22" s="6">
        <v>1</v>
      </c>
      <c r="E22" s="6">
        <v>2</v>
      </c>
      <c r="F22" s="6">
        <v>2</v>
      </c>
      <c r="G22" s="6">
        <f t="shared" si="0"/>
        <v>4</v>
      </c>
      <c r="H22" s="5">
        <v>3</v>
      </c>
      <c r="I22" s="23">
        <f t="shared" si="1"/>
        <v>3</v>
      </c>
      <c r="J22" s="22">
        <v>5258</v>
      </c>
      <c r="K22" s="6">
        <v>2555</v>
      </c>
      <c r="L22" s="7">
        <v>48.592620768352987</v>
      </c>
      <c r="M22" s="5">
        <v>4</v>
      </c>
      <c r="N22" s="23">
        <f t="shared" si="2"/>
        <v>4</v>
      </c>
      <c r="O22" s="29">
        <v>966.22</v>
      </c>
      <c r="P22" s="6">
        <v>39.4</v>
      </c>
      <c r="Q22" s="7">
        <v>4.0777462689656598</v>
      </c>
      <c r="R22" s="6">
        <v>2</v>
      </c>
      <c r="S22" s="23">
        <f t="shared" si="3"/>
        <v>2</v>
      </c>
      <c r="T22" s="22">
        <v>634</v>
      </c>
      <c r="U22" s="6">
        <v>3</v>
      </c>
      <c r="V22" s="23">
        <f t="shared" si="4"/>
        <v>3</v>
      </c>
      <c r="W22" s="32">
        <v>4</v>
      </c>
      <c r="X22" s="8">
        <v>0.10152284263959391</v>
      </c>
      <c r="Y22" s="6">
        <v>2</v>
      </c>
      <c r="Z22" s="23">
        <f t="shared" si="5"/>
        <v>2</v>
      </c>
      <c r="AA22" s="51">
        <f t="shared" si="6"/>
        <v>3</v>
      </c>
      <c r="AB22" s="53">
        <f t="shared" si="7"/>
        <v>3</v>
      </c>
      <c r="AC22" s="64">
        <v>1</v>
      </c>
      <c r="AD22" s="37">
        <f t="shared" si="8"/>
        <v>3</v>
      </c>
      <c r="AE22" s="39">
        <f t="shared" si="9"/>
        <v>2</v>
      </c>
      <c r="AF22" s="39">
        <v>3</v>
      </c>
      <c r="AG22" s="42">
        <f t="shared" si="12"/>
        <v>-1</v>
      </c>
      <c r="AH22" s="44">
        <f t="shared" si="13"/>
        <v>2</v>
      </c>
      <c r="AI22" s="9">
        <v>1</v>
      </c>
      <c r="AJ22" s="87">
        <v>6</v>
      </c>
      <c r="AK22" s="9">
        <f t="shared" si="10"/>
        <v>6</v>
      </c>
      <c r="AL22" s="91">
        <f t="shared" si="11"/>
        <v>2</v>
      </c>
    </row>
    <row r="23" spans="1:38" ht="14.5" x14ac:dyDescent="0.35">
      <c r="A23" s="59">
        <v>22</v>
      </c>
      <c r="B23" s="48" t="s">
        <v>56</v>
      </c>
      <c r="C23" s="22">
        <v>5</v>
      </c>
      <c r="D23" s="6">
        <v>2</v>
      </c>
      <c r="E23" s="6">
        <v>0</v>
      </c>
      <c r="F23" s="6">
        <v>86</v>
      </c>
      <c r="G23" s="6">
        <f t="shared" si="0"/>
        <v>7</v>
      </c>
      <c r="H23" s="5">
        <v>4</v>
      </c>
      <c r="I23" s="23">
        <f t="shared" si="1"/>
        <v>4</v>
      </c>
      <c r="J23" s="22">
        <v>77366</v>
      </c>
      <c r="K23" s="6">
        <v>70676</v>
      </c>
      <c r="L23" s="7">
        <v>91.35279063154357</v>
      </c>
      <c r="M23" s="5">
        <v>2</v>
      </c>
      <c r="N23" s="23">
        <f t="shared" si="2"/>
        <v>2</v>
      </c>
      <c r="O23" s="29">
        <v>3197.63</v>
      </c>
      <c r="P23" s="6">
        <v>289.7</v>
      </c>
      <c r="Q23" s="7">
        <v>9.0598349402526246</v>
      </c>
      <c r="R23" s="6">
        <v>3</v>
      </c>
      <c r="S23" s="23">
        <f t="shared" si="3"/>
        <v>3</v>
      </c>
      <c r="T23" s="22">
        <v>7294</v>
      </c>
      <c r="U23" s="6">
        <v>4</v>
      </c>
      <c r="V23" s="23">
        <f t="shared" si="4"/>
        <v>4</v>
      </c>
      <c r="W23" s="32">
        <v>207</v>
      </c>
      <c r="X23" s="8">
        <v>0.71453227476700032</v>
      </c>
      <c r="Y23" s="6">
        <v>3</v>
      </c>
      <c r="Z23" s="23">
        <f t="shared" si="5"/>
        <v>3</v>
      </c>
      <c r="AA23" s="51">
        <f t="shared" si="6"/>
        <v>2.8000000000000003</v>
      </c>
      <c r="AB23" s="53">
        <f t="shared" si="7"/>
        <v>3</v>
      </c>
      <c r="AC23" s="64">
        <v>2</v>
      </c>
      <c r="AD23" s="37">
        <f t="shared" si="8"/>
        <v>6</v>
      </c>
      <c r="AE23" s="39">
        <f t="shared" si="9"/>
        <v>3</v>
      </c>
      <c r="AF23" s="39">
        <v>2</v>
      </c>
      <c r="AG23" s="42">
        <f t="shared" si="12"/>
        <v>1</v>
      </c>
      <c r="AH23" s="56">
        <f t="shared" si="13"/>
        <v>3</v>
      </c>
      <c r="AI23" s="9">
        <v>1</v>
      </c>
      <c r="AJ23" s="87">
        <v>6</v>
      </c>
      <c r="AK23" s="9">
        <f t="shared" si="10"/>
        <v>6</v>
      </c>
      <c r="AL23" s="91">
        <f t="shared" si="11"/>
        <v>2</v>
      </c>
    </row>
    <row r="24" spans="1:38" ht="14.5" x14ac:dyDescent="0.35">
      <c r="A24" s="59">
        <v>23</v>
      </c>
      <c r="B24" s="48" t="s">
        <v>57</v>
      </c>
      <c r="C24" s="22">
        <v>4</v>
      </c>
      <c r="D24" s="6">
        <v>0</v>
      </c>
      <c r="E24" s="6">
        <v>0</v>
      </c>
      <c r="F24" s="6">
        <v>9</v>
      </c>
      <c r="G24" s="6">
        <f t="shared" si="0"/>
        <v>4</v>
      </c>
      <c r="H24" s="5">
        <v>3</v>
      </c>
      <c r="I24" s="23">
        <f t="shared" si="1"/>
        <v>3</v>
      </c>
      <c r="J24" s="22">
        <v>10061</v>
      </c>
      <c r="K24" s="6">
        <v>9059</v>
      </c>
      <c r="L24" s="7">
        <v>90.040751416360209</v>
      </c>
      <c r="M24" s="5">
        <v>2</v>
      </c>
      <c r="N24" s="23">
        <f t="shared" si="2"/>
        <v>2</v>
      </c>
      <c r="O24" s="29">
        <v>1099.07</v>
      </c>
      <c r="P24" s="6">
        <v>104.2</v>
      </c>
      <c r="Q24" s="7">
        <v>9.4807428098301294</v>
      </c>
      <c r="R24" s="6">
        <v>3</v>
      </c>
      <c r="S24" s="23">
        <f t="shared" si="3"/>
        <v>3</v>
      </c>
      <c r="T24" s="22">
        <v>1354</v>
      </c>
      <c r="U24" s="6">
        <v>4</v>
      </c>
      <c r="V24" s="23">
        <f t="shared" si="4"/>
        <v>4</v>
      </c>
      <c r="W24" s="32">
        <v>299.33333333333331</v>
      </c>
      <c r="X24" s="8">
        <v>2.8726807421625078</v>
      </c>
      <c r="Y24" s="6">
        <v>4</v>
      </c>
      <c r="Z24" s="23">
        <f t="shared" si="5"/>
        <v>4</v>
      </c>
      <c r="AA24" s="51">
        <f t="shared" si="6"/>
        <v>3</v>
      </c>
      <c r="AB24" s="53">
        <f t="shared" si="7"/>
        <v>3</v>
      </c>
      <c r="AC24" s="64">
        <v>2</v>
      </c>
      <c r="AD24" s="37">
        <f t="shared" si="8"/>
        <v>6</v>
      </c>
      <c r="AE24" s="39">
        <f t="shared" si="9"/>
        <v>3</v>
      </c>
      <c r="AF24" s="39">
        <v>2</v>
      </c>
      <c r="AG24" s="42">
        <f t="shared" si="12"/>
        <v>1</v>
      </c>
      <c r="AH24" s="56">
        <f t="shared" si="13"/>
        <v>3</v>
      </c>
      <c r="AI24" s="9">
        <v>1</v>
      </c>
      <c r="AJ24" s="87">
        <v>6</v>
      </c>
      <c r="AK24" s="9">
        <f t="shared" si="10"/>
        <v>6</v>
      </c>
      <c r="AL24" s="91">
        <f t="shared" si="11"/>
        <v>2</v>
      </c>
    </row>
    <row r="25" spans="1:38" ht="14.5" x14ac:dyDescent="0.35">
      <c r="A25" s="59">
        <v>24</v>
      </c>
      <c r="B25" s="48" t="s">
        <v>58</v>
      </c>
      <c r="C25" s="22">
        <v>0</v>
      </c>
      <c r="D25" s="6">
        <v>1</v>
      </c>
      <c r="E25" s="6">
        <v>0</v>
      </c>
      <c r="F25" s="6">
        <v>0</v>
      </c>
      <c r="G25" s="6">
        <f t="shared" si="0"/>
        <v>1</v>
      </c>
      <c r="H25" s="5">
        <v>2</v>
      </c>
      <c r="I25" s="23">
        <f t="shared" si="1"/>
        <v>2</v>
      </c>
      <c r="J25" s="22">
        <v>4161</v>
      </c>
      <c r="K25" s="6">
        <v>2674</v>
      </c>
      <c r="L25" s="7">
        <v>64.263398221581355</v>
      </c>
      <c r="M25" s="5">
        <v>3</v>
      </c>
      <c r="N25" s="23">
        <f t="shared" si="2"/>
        <v>3</v>
      </c>
      <c r="O25" s="29">
        <v>658.89</v>
      </c>
      <c r="P25" s="6">
        <v>26</v>
      </c>
      <c r="Q25" s="7">
        <v>3.9460304451425885</v>
      </c>
      <c r="R25" s="6">
        <v>2</v>
      </c>
      <c r="S25" s="23">
        <f t="shared" si="3"/>
        <v>2</v>
      </c>
      <c r="T25" s="22">
        <v>240</v>
      </c>
      <c r="U25" s="6">
        <v>1</v>
      </c>
      <c r="V25" s="23">
        <f t="shared" si="4"/>
        <v>1</v>
      </c>
      <c r="W25" s="32">
        <v>17.333333333333332</v>
      </c>
      <c r="X25" s="8">
        <v>0.66666666666666663</v>
      </c>
      <c r="Y25" s="6">
        <v>3</v>
      </c>
      <c r="Z25" s="23">
        <f t="shared" si="5"/>
        <v>3</v>
      </c>
      <c r="AA25" s="51">
        <f t="shared" si="6"/>
        <v>2.4000000000000004</v>
      </c>
      <c r="AB25" s="53">
        <f t="shared" si="7"/>
        <v>2</v>
      </c>
      <c r="AC25" s="64">
        <v>2</v>
      </c>
      <c r="AD25" s="37">
        <f t="shared" si="8"/>
        <v>4</v>
      </c>
      <c r="AE25" s="39">
        <f t="shared" si="9"/>
        <v>2</v>
      </c>
      <c r="AF25" s="39">
        <v>4</v>
      </c>
      <c r="AG25" s="42">
        <f t="shared" si="12"/>
        <v>-2</v>
      </c>
      <c r="AH25" s="43">
        <f t="shared" si="13"/>
        <v>1</v>
      </c>
      <c r="AI25" s="9">
        <v>1</v>
      </c>
      <c r="AJ25" s="87">
        <v>6</v>
      </c>
      <c r="AK25" s="9">
        <f t="shared" si="10"/>
        <v>6</v>
      </c>
      <c r="AL25" s="91">
        <f t="shared" si="11"/>
        <v>2</v>
      </c>
    </row>
    <row r="26" spans="1:38" ht="14.5" x14ac:dyDescent="0.35">
      <c r="A26" s="59">
        <v>25</v>
      </c>
      <c r="B26" s="48" t="s">
        <v>59</v>
      </c>
      <c r="C26" s="22">
        <v>1</v>
      </c>
      <c r="D26" s="6">
        <v>2</v>
      </c>
      <c r="E26" s="6">
        <v>0</v>
      </c>
      <c r="F26" s="6">
        <v>2</v>
      </c>
      <c r="G26" s="6">
        <f t="shared" si="0"/>
        <v>3</v>
      </c>
      <c r="H26" s="5">
        <v>3</v>
      </c>
      <c r="I26" s="23">
        <f t="shared" si="1"/>
        <v>3</v>
      </c>
      <c r="J26" s="22">
        <v>10523</v>
      </c>
      <c r="K26" s="6">
        <v>10502</v>
      </c>
      <c r="L26" s="7">
        <v>99.800437137698381</v>
      </c>
      <c r="M26" s="5">
        <v>1</v>
      </c>
      <c r="N26" s="23">
        <f t="shared" si="2"/>
        <v>1</v>
      </c>
      <c r="O26" s="29">
        <v>520.4</v>
      </c>
      <c r="P26" s="6">
        <v>42.5</v>
      </c>
      <c r="Q26" s="7">
        <v>8.1667947732513451</v>
      </c>
      <c r="R26" s="6">
        <v>3</v>
      </c>
      <c r="S26" s="23">
        <f t="shared" si="3"/>
        <v>3</v>
      </c>
      <c r="T26" s="22">
        <v>990</v>
      </c>
      <c r="U26" s="6">
        <v>3</v>
      </c>
      <c r="V26" s="23">
        <f t="shared" si="4"/>
        <v>3</v>
      </c>
      <c r="W26" s="32">
        <v>43</v>
      </c>
      <c r="X26" s="8">
        <v>1.0117647058823529</v>
      </c>
      <c r="Y26" s="6">
        <v>4</v>
      </c>
      <c r="Z26" s="23">
        <f t="shared" si="5"/>
        <v>4</v>
      </c>
      <c r="AA26" s="51">
        <f t="shared" si="6"/>
        <v>2.4000000000000004</v>
      </c>
      <c r="AB26" s="53">
        <f t="shared" si="7"/>
        <v>2</v>
      </c>
      <c r="AC26" s="64">
        <v>2</v>
      </c>
      <c r="AD26" s="37">
        <f t="shared" si="8"/>
        <v>4</v>
      </c>
      <c r="AE26" s="39">
        <f t="shared" si="9"/>
        <v>2</v>
      </c>
      <c r="AF26" s="39">
        <v>2</v>
      </c>
      <c r="AG26" s="42">
        <f t="shared" si="12"/>
        <v>0</v>
      </c>
      <c r="AH26" s="44">
        <f t="shared" si="13"/>
        <v>2</v>
      </c>
      <c r="AI26" s="9">
        <v>1</v>
      </c>
      <c r="AJ26" s="87">
        <v>6</v>
      </c>
      <c r="AK26" s="9">
        <f t="shared" si="10"/>
        <v>6</v>
      </c>
      <c r="AL26" s="91">
        <f t="shared" si="11"/>
        <v>2</v>
      </c>
    </row>
    <row r="27" spans="1:38" ht="15" thickBot="1" x14ac:dyDescent="0.4">
      <c r="A27" s="60">
        <v>26</v>
      </c>
      <c r="B27" s="50" t="s">
        <v>60</v>
      </c>
      <c r="C27" s="24">
        <v>5</v>
      </c>
      <c r="D27" s="25">
        <v>1</v>
      </c>
      <c r="E27" s="25">
        <v>1</v>
      </c>
      <c r="F27" s="25">
        <v>0</v>
      </c>
      <c r="G27" s="25">
        <f t="shared" si="0"/>
        <v>7</v>
      </c>
      <c r="H27" s="26">
        <v>4</v>
      </c>
      <c r="I27" s="27">
        <f t="shared" si="1"/>
        <v>4</v>
      </c>
      <c r="J27" s="24">
        <v>4448</v>
      </c>
      <c r="K27" s="25">
        <v>1950</v>
      </c>
      <c r="L27" s="28">
        <v>43.839928057553955</v>
      </c>
      <c r="M27" s="26">
        <v>4</v>
      </c>
      <c r="N27" s="27">
        <f t="shared" si="2"/>
        <v>4</v>
      </c>
      <c r="O27" s="30">
        <v>839.89</v>
      </c>
      <c r="P27" s="25">
        <v>44.2</v>
      </c>
      <c r="Q27" s="28">
        <v>5.2625939111074072</v>
      </c>
      <c r="R27" s="25">
        <v>3</v>
      </c>
      <c r="S27" s="27">
        <f t="shared" si="3"/>
        <v>3</v>
      </c>
      <c r="T27" s="24">
        <v>497</v>
      </c>
      <c r="U27" s="25">
        <v>2</v>
      </c>
      <c r="V27" s="27">
        <f t="shared" si="4"/>
        <v>2</v>
      </c>
      <c r="W27" s="33">
        <v>0.66666666666666663</v>
      </c>
      <c r="X27" s="34">
        <v>1.5082956259426846E-2</v>
      </c>
      <c r="Y27" s="25">
        <v>2</v>
      </c>
      <c r="Z27" s="27">
        <f t="shared" si="5"/>
        <v>2</v>
      </c>
      <c r="AA27" s="51">
        <f t="shared" si="6"/>
        <v>3</v>
      </c>
      <c r="AB27" s="54">
        <f t="shared" si="7"/>
        <v>3</v>
      </c>
      <c r="AC27" s="64">
        <v>2</v>
      </c>
      <c r="AD27" s="37">
        <f t="shared" si="8"/>
        <v>6</v>
      </c>
      <c r="AE27" s="40">
        <f t="shared" si="9"/>
        <v>3</v>
      </c>
      <c r="AF27" s="40">
        <v>3</v>
      </c>
      <c r="AG27" s="42">
        <f t="shared" si="12"/>
        <v>0</v>
      </c>
      <c r="AH27" s="47">
        <f t="shared" si="13"/>
        <v>2</v>
      </c>
      <c r="AI27" s="9">
        <v>1</v>
      </c>
      <c r="AJ27" s="87">
        <v>6</v>
      </c>
      <c r="AK27" s="9">
        <f t="shared" si="10"/>
        <v>6</v>
      </c>
      <c r="AL27" s="91">
        <f t="shared" si="11"/>
        <v>2</v>
      </c>
    </row>
  </sheetData>
  <sortState xmlns:xlrd2="http://schemas.microsoft.com/office/spreadsheetml/2017/richdata2" ref="A2:AL27">
    <sortCondition ref="A2:A2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D324-7EFF-4F83-AA5F-F7FDF5FA1C90}">
  <dimension ref="A1:AL27"/>
  <sheetViews>
    <sheetView zoomScale="70" zoomScaleNormal="70" workbookViewId="0">
      <selection activeCell="N8" sqref="N8"/>
    </sheetView>
  </sheetViews>
  <sheetFormatPr defaultColWidth="8.7265625" defaultRowHeight="14" x14ac:dyDescent="0.3"/>
  <cols>
    <col min="1" max="1" width="8.7265625" style="1"/>
    <col min="2" max="2" width="23.54296875" style="1" customWidth="1"/>
    <col min="3" max="3" width="8.453125" style="1" customWidth="1"/>
    <col min="4" max="4" width="11.54296875" style="1" customWidth="1"/>
    <col min="5" max="5" width="13.54296875" style="1" customWidth="1"/>
    <col min="6" max="6" width="8.453125" style="1" customWidth="1"/>
    <col min="7" max="7" width="15.7265625" style="1" customWidth="1"/>
    <col min="8" max="8" width="8.453125" style="1" customWidth="1"/>
    <col min="9" max="9" width="13.81640625" style="1" customWidth="1"/>
    <col min="10" max="10" width="9.81640625" style="1" customWidth="1"/>
    <col min="11" max="11" width="13.453125" style="1" customWidth="1"/>
    <col min="12" max="12" width="11.1796875" style="1" customWidth="1"/>
    <col min="13" max="13" width="8.453125" style="1" customWidth="1"/>
    <col min="14" max="14" width="16.54296875" style="1" customWidth="1"/>
    <col min="15" max="15" width="10.54296875" style="1" customWidth="1"/>
    <col min="16" max="18" width="8.453125" style="1" customWidth="1"/>
    <col min="19" max="19" width="13.54296875" style="1" customWidth="1"/>
    <col min="20" max="21" width="8.453125" style="1" customWidth="1"/>
    <col min="22" max="22" width="16" style="1" customWidth="1"/>
    <col min="23" max="25" width="8.453125" style="1" customWidth="1"/>
    <col min="26" max="26" width="14.453125" style="1" customWidth="1"/>
    <col min="27" max="27" width="13.54296875" style="1" customWidth="1"/>
    <col min="28" max="28" width="15.81640625" style="1" customWidth="1"/>
    <col min="29" max="29" width="21.26953125" style="2" customWidth="1"/>
    <col min="30" max="30" width="15.7265625" style="2" customWidth="1"/>
    <col min="31" max="31" width="16" style="2" customWidth="1"/>
    <col min="32" max="32" width="17" style="2" customWidth="1"/>
    <col min="33" max="33" width="16.81640625" style="2" customWidth="1"/>
    <col min="34" max="34" width="15.1796875" style="2" customWidth="1"/>
    <col min="35" max="35" width="14.54296875" style="2" customWidth="1"/>
    <col min="36" max="36" width="16.81640625" style="2" customWidth="1"/>
    <col min="37" max="37" width="16.26953125" style="2" customWidth="1"/>
    <col min="38" max="38" width="16.453125" style="1" customWidth="1"/>
    <col min="39" max="16384" width="8.7265625" style="1"/>
  </cols>
  <sheetData>
    <row r="1" spans="1:38" ht="96" customHeight="1" x14ac:dyDescent="0.3">
      <c r="A1" s="57" t="s">
        <v>0</v>
      </c>
      <c r="B1" s="58" t="s">
        <v>1</v>
      </c>
      <c r="C1" s="57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71" t="s">
        <v>7</v>
      </c>
      <c r="I1" s="58" t="s">
        <v>8</v>
      </c>
      <c r="J1" s="19" t="s">
        <v>9</v>
      </c>
      <c r="K1" s="20" t="s">
        <v>10</v>
      </c>
      <c r="L1" s="71" t="s">
        <v>11</v>
      </c>
      <c r="M1" s="71" t="s">
        <v>7</v>
      </c>
      <c r="N1" s="58" t="s">
        <v>12</v>
      </c>
      <c r="O1" s="57" t="s">
        <v>13</v>
      </c>
      <c r="P1" s="71" t="s">
        <v>14</v>
      </c>
      <c r="Q1" s="71" t="s">
        <v>15</v>
      </c>
      <c r="R1" s="71" t="s">
        <v>7</v>
      </c>
      <c r="S1" s="58" t="s">
        <v>16</v>
      </c>
      <c r="T1" s="57" t="s">
        <v>17</v>
      </c>
      <c r="U1" s="71" t="s">
        <v>7</v>
      </c>
      <c r="V1" s="58" t="s">
        <v>18</v>
      </c>
      <c r="W1" s="57" t="s">
        <v>19</v>
      </c>
      <c r="X1" s="71" t="s">
        <v>20</v>
      </c>
      <c r="Y1" s="71" t="s">
        <v>7</v>
      </c>
      <c r="Z1" s="58" t="s">
        <v>18</v>
      </c>
      <c r="AA1" s="73" t="s">
        <v>22</v>
      </c>
      <c r="AB1" s="75" t="s">
        <v>23</v>
      </c>
      <c r="AC1" s="70" t="s">
        <v>24</v>
      </c>
      <c r="AD1" s="76" t="s">
        <v>25</v>
      </c>
      <c r="AE1" s="75" t="s">
        <v>26</v>
      </c>
      <c r="AF1" s="75" t="s">
        <v>27</v>
      </c>
      <c r="AG1" s="73" t="s">
        <v>28</v>
      </c>
      <c r="AH1" s="75" t="s">
        <v>29</v>
      </c>
      <c r="AI1" s="69" t="s">
        <v>30</v>
      </c>
      <c r="AJ1" s="69" t="s">
        <v>31</v>
      </c>
      <c r="AK1" s="69" t="s">
        <v>32</v>
      </c>
      <c r="AL1" s="69" t="s">
        <v>33</v>
      </c>
    </row>
    <row r="2" spans="1:38" ht="14.5" x14ac:dyDescent="0.3">
      <c r="A2" s="59">
        <v>1</v>
      </c>
      <c r="B2" s="48" t="s">
        <v>34</v>
      </c>
      <c r="C2" s="22">
        <v>1</v>
      </c>
      <c r="D2" s="6">
        <v>2</v>
      </c>
      <c r="E2" s="6">
        <v>0</v>
      </c>
      <c r="F2" s="6">
        <v>0</v>
      </c>
      <c r="G2" s="6">
        <f t="shared" ref="G2:G27" si="0">SUM(C2:E2)</f>
        <v>3</v>
      </c>
      <c r="H2" s="5">
        <v>3</v>
      </c>
      <c r="I2" s="23">
        <f t="shared" ref="I2:I27" si="1">H2</f>
        <v>3</v>
      </c>
      <c r="J2" s="22">
        <v>16931</v>
      </c>
      <c r="K2" s="6">
        <v>10927</v>
      </c>
      <c r="L2" s="7">
        <v>64.53842064851456</v>
      </c>
      <c r="M2" s="5">
        <v>3</v>
      </c>
      <c r="N2" s="23">
        <f t="shared" ref="N2:N27" si="2">M2</f>
        <v>3</v>
      </c>
      <c r="O2" s="29">
        <v>1983.64</v>
      </c>
      <c r="P2" s="6">
        <v>82</v>
      </c>
      <c r="Q2" s="7">
        <v>4.1338146034562717</v>
      </c>
      <c r="R2" s="6">
        <v>2</v>
      </c>
      <c r="S2" s="23">
        <f t="shared" ref="S2:S27" si="3">R2</f>
        <v>2</v>
      </c>
      <c r="T2" s="22">
        <v>1878</v>
      </c>
      <c r="U2" s="6">
        <v>4</v>
      </c>
      <c r="V2" s="23">
        <f t="shared" ref="V2:V27" si="4">U2</f>
        <v>4</v>
      </c>
      <c r="W2" s="32">
        <v>14</v>
      </c>
      <c r="X2" s="8">
        <v>0.17073170731707318</v>
      </c>
      <c r="Y2" s="6">
        <v>3</v>
      </c>
      <c r="Z2" s="23">
        <f t="shared" ref="Z2:Z27" si="5">Y2</f>
        <v>3</v>
      </c>
      <c r="AA2" s="51">
        <f t="shared" ref="AA2:AA27" si="6">(0*I2+0.7*N2+0.1*S2+0.1*V2+0.1*Z2)</f>
        <v>3</v>
      </c>
      <c r="AB2" s="53">
        <f t="shared" ref="AB2:AB27" si="7">IF(AA2&lt;1.5,1,IF(AA2&lt;2.5,2,IF(AA2&lt;3.5,3,4)))</f>
        <v>3</v>
      </c>
      <c r="AC2" s="74">
        <v>4</v>
      </c>
      <c r="AD2" s="77">
        <f t="shared" ref="AD2:AD27" si="8">AB2*AC2</f>
        <v>12</v>
      </c>
      <c r="AE2" s="78">
        <f t="shared" ref="AE2:AE27" si="9">IF(AD2&lt;3,1,IF(AD2&lt;5,2,IF(AD2&lt;12,3,4)))</f>
        <v>4</v>
      </c>
      <c r="AF2" s="78">
        <v>2</v>
      </c>
      <c r="AG2" s="80">
        <f>AE2-AF2</f>
        <v>2</v>
      </c>
      <c r="AH2" s="84">
        <f>IF(AG2&lt;-1,1,IF(AG2&lt;1,2,IF(AG2=1,3,4)))</f>
        <v>4</v>
      </c>
      <c r="AI2" s="72">
        <v>2</v>
      </c>
      <c r="AJ2" s="88">
        <v>7</v>
      </c>
      <c r="AK2" s="72">
        <f t="shared" ref="AK2:AK27" si="10">AI2*AJ2</f>
        <v>14</v>
      </c>
      <c r="AL2" s="95">
        <f t="shared" ref="AL2:AL27" si="11">IF(AK2&lt;6,1,IF(AK2&lt;12,2,IF(AK2&lt;18,3,4)))</f>
        <v>3</v>
      </c>
    </row>
    <row r="3" spans="1:38" ht="14.5" x14ac:dyDescent="0.3">
      <c r="A3" s="59">
        <v>2</v>
      </c>
      <c r="B3" s="48" t="s">
        <v>35</v>
      </c>
      <c r="C3" s="22">
        <v>1</v>
      </c>
      <c r="D3" s="6">
        <v>1</v>
      </c>
      <c r="E3" s="6">
        <v>1</v>
      </c>
      <c r="F3" s="6">
        <v>3</v>
      </c>
      <c r="G3" s="6">
        <f t="shared" si="0"/>
        <v>3</v>
      </c>
      <c r="H3" s="5">
        <v>3</v>
      </c>
      <c r="I3" s="23">
        <f t="shared" si="1"/>
        <v>3</v>
      </c>
      <c r="J3" s="22">
        <v>3582</v>
      </c>
      <c r="K3" s="6">
        <v>2842</v>
      </c>
      <c r="L3" s="7">
        <v>79.341150195421548</v>
      </c>
      <c r="M3" s="5">
        <v>3</v>
      </c>
      <c r="N3" s="23">
        <f t="shared" si="2"/>
        <v>3</v>
      </c>
      <c r="O3" s="29">
        <v>244.9</v>
      </c>
      <c r="P3" s="6">
        <v>22</v>
      </c>
      <c r="Q3" s="7">
        <v>8.9832584728460603</v>
      </c>
      <c r="R3" s="6">
        <v>3</v>
      </c>
      <c r="S3" s="23">
        <f t="shared" si="3"/>
        <v>3</v>
      </c>
      <c r="T3" s="22">
        <v>379</v>
      </c>
      <c r="U3" s="6">
        <v>2</v>
      </c>
      <c r="V3" s="23">
        <f t="shared" si="4"/>
        <v>2</v>
      </c>
      <c r="W3" s="32">
        <v>23</v>
      </c>
      <c r="X3" s="8">
        <v>1.0454545454545454</v>
      </c>
      <c r="Y3" s="6">
        <v>4</v>
      </c>
      <c r="Z3" s="23">
        <f t="shared" si="5"/>
        <v>4</v>
      </c>
      <c r="AA3" s="51">
        <f t="shared" si="6"/>
        <v>2.9999999999999996</v>
      </c>
      <c r="AB3" s="53">
        <f t="shared" si="7"/>
        <v>3</v>
      </c>
      <c r="AC3" s="74">
        <v>3</v>
      </c>
      <c r="AD3" s="77">
        <f t="shared" si="8"/>
        <v>9</v>
      </c>
      <c r="AE3" s="78">
        <f t="shared" si="9"/>
        <v>3</v>
      </c>
      <c r="AF3" s="78">
        <v>2</v>
      </c>
      <c r="AG3" s="80">
        <f>AE3-AF3</f>
        <v>1</v>
      </c>
      <c r="AH3" s="83">
        <f>IF(AG3&lt;-1,1,IF(AG3&lt;1,2,IF(AG3=1,3,4)))</f>
        <v>3</v>
      </c>
      <c r="AI3" s="72">
        <v>2</v>
      </c>
      <c r="AJ3" s="88">
        <v>6</v>
      </c>
      <c r="AK3" s="72">
        <f t="shared" si="10"/>
        <v>12</v>
      </c>
      <c r="AL3" s="95">
        <f t="shared" si="11"/>
        <v>3</v>
      </c>
    </row>
    <row r="4" spans="1:38" ht="14.5" x14ac:dyDescent="0.3">
      <c r="A4" s="59">
        <v>3</v>
      </c>
      <c r="B4" s="49" t="s">
        <v>36</v>
      </c>
      <c r="C4" s="22">
        <v>0</v>
      </c>
      <c r="D4" s="6">
        <v>0</v>
      </c>
      <c r="E4" s="6">
        <v>0</v>
      </c>
      <c r="F4" s="6">
        <v>10</v>
      </c>
      <c r="G4" s="6">
        <f t="shared" si="0"/>
        <v>0</v>
      </c>
      <c r="H4" s="5">
        <v>1</v>
      </c>
      <c r="I4" s="23">
        <f t="shared" si="1"/>
        <v>1</v>
      </c>
      <c r="J4" s="22">
        <v>15021</v>
      </c>
      <c r="K4" s="6">
        <v>14105</v>
      </c>
      <c r="L4" s="7">
        <v>93.90187071433327</v>
      </c>
      <c r="M4" s="5">
        <v>2</v>
      </c>
      <c r="N4" s="23">
        <f t="shared" si="2"/>
        <v>2</v>
      </c>
      <c r="O4" s="29">
        <v>500.85</v>
      </c>
      <c r="P4" s="6">
        <v>44.1</v>
      </c>
      <c r="Q4" s="7">
        <v>8.8050314465408803</v>
      </c>
      <c r="R4" s="6">
        <v>3</v>
      </c>
      <c r="S4" s="23">
        <f t="shared" si="3"/>
        <v>3</v>
      </c>
      <c r="T4" s="22">
        <v>1536</v>
      </c>
      <c r="U4" s="6">
        <v>4</v>
      </c>
      <c r="V4" s="23">
        <f t="shared" si="4"/>
        <v>4</v>
      </c>
      <c r="W4" s="32">
        <v>3.3333333333333335</v>
      </c>
      <c r="X4" s="8">
        <v>7.5585789871504161E-2</v>
      </c>
      <c r="Y4" s="6">
        <v>2</v>
      </c>
      <c r="Z4" s="23">
        <f t="shared" si="5"/>
        <v>2</v>
      </c>
      <c r="AA4" s="51">
        <f t="shared" si="6"/>
        <v>2.3000000000000003</v>
      </c>
      <c r="AB4" s="53">
        <f t="shared" si="7"/>
        <v>2</v>
      </c>
      <c r="AC4" s="74">
        <v>4</v>
      </c>
      <c r="AD4" s="77">
        <f t="shared" si="8"/>
        <v>8</v>
      </c>
      <c r="AE4" s="78">
        <f t="shared" si="9"/>
        <v>3</v>
      </c>
      <c r="AF4" s="78">
        <v>4</v>
      </c>
      <c r="AG4" s="80">
        <f>AE4-AF4</f>
        <v>-1</v>
      </c>
      <c r="AH4" s="82">
        <f>IF(AG4&lt;-1,1,IF(AG4&lt;1,2,IF(AG4=1,3,4)))</f>
        <v>2</v>
      </c>
      <c r="AI4" s="72">
        <v>2</v>
      </c>
      <c r="AJ4" s="88">
        <v>7</v>
      </c>
      <c r="AK4" s="72">
        <f t="shared" si="10"/>
        <v>14</v>
      </c>
      <c r="AL4" s="95">
        <f t="shared" si="11"/>
        <v>3</v>
      </c>
    </row>
    <row r="5" spans="1:38" ht="14.5" x14ac:dyDescent="0.3">
      <c r="A5" s="59">
        <v>4</v>
      </c>
      <c r="B5" s="48" t="s">
        <v>37</v>
      </c>
      <c r="C5" s="22">
        <v>0</v>
      </c>
      <c r="D5" s="6">
        <v>1</v>
      </c>
      <c r="E5" s="6">
        <v>0</v>
      </c>
      <c r="F5" s="6">
        <v>5</v>
      </c>
      <c r="G5" s="6">
        <f t="shared" si="0"/>
        <v>1</v>
      </c>
      <c r="H5" s="5">
        <v>2</v>
      </c>
      <c r="I5" s="23">
        <f t="shared" si="1"/>
        <v>2</v>
      </c>
      <c r="J5" s="22">
        <v>3945</v>
      </c>
      <c r="K5" s="6">
        <v>2800</v>
      </c>
      <c r="L5" s="7">
        <v>70.975918884664125</v>
      </c>
      <c r="M5" s="5">
        <v>3</v>
      </c>
      <c r="N5" s="23">
        <f t="shared" si="2"/>
        <v>3</v>
      </c>
      <c r="O5" s="29">
        <v>711.89</v>
      </c>
      <c r="P5" s="6">
        <v>45.9</v>
      </c>
      <c r="Q5" s="7">
        <v>6.4476253353748474</v>
      </c>
      <c r="R5" s="6">
        <v>3</v>
      </c>
      <c r="S5" s="23">
        <f t="shared" si="3"/>
        <v>3</v>
      </c>
      <c r="T5" s="22">
        <v>579</v>
      </c>
      <c r="U5" s="6">
        <v>3</v>
      </c>
      <c r="V5" s="23">
        <f t="shared" si="4"/>
        <v>3</v>
      </c>
      <c r="W5" s="32">
        <v>1.6666666666666667</v>
      </c>
      <c r="X5" s="8">
        <v>3.6310820624546117E-2</v>
      </c>
      <c r="Y5" s="6">
        <v>2</v>
      </c>
      <c r="Z5" s="23">
        <f t="shared" si="5"/>
        <v>2</v>
      </c>
      <c r="AA5" s="51">
        <f t="shared" si="6"/>
        <v>2.8999999999999995</v>
      </c>
      <c r="AB5" s="53">
        <f t="shared" si="7"/>
        <v>3</v>
      </c>
      <c r="AC5" s="74">
        <v>2</v>
      </c>
      <c r="AD5" s="77">
        <f t="shared" si="8"/>
        <v>6</v>
      </c>
      <c r="AE5" s="78">
        <f t="shared" si="9"/>
        <v>3</v>
      </c>
      <c r="AF5" s="78">
        <v>3</v>
      </c>
      <c r="AG5" s="80">
        <f>AE5-AF5</f>
        <v>0</v>
      </c>
      <c r="AH5" s="82">
        <f>IF(AG5&lt;-1,1,IF(AG5&lt;1,2,IF(AG5=1,3,4)))</f>
        <v>2</v>
      </c>
      <c r="AI5" s="72">
        <v>2</v>
      </c>
      <c r="AJ5" s="88">
        <v>5</v>
      </c>
      <c r="AK5" s="72">
        <f t="shared" si="10"/>
        <v>10</v>
      </c>
      <c r="AL5" s="94">
        <f t="shared" si="11"/>
        <v>2</v>
      </c>
    </row>
    <row r="6" spans="1:38" ht="14.5" x14ac:dyDescent="0.3">
      <c r="A6" s="59">
        <v>5</v>
      </c>
      <c r="B6" s="48" t="s">
        <v>38</v>
      </c>
      <c r="C6" s="22">
        <v>8</v>
      </c>
      <c r="D6" s="6">
        <v>3</v>
      </c>
      <c r="E6" s="6">
        <v>0</v>
      </c>
      <c r="F6" s="6">
        <v>5</v>
      </c>
      <c r="G6" s="6">
        <f t="shared" si="0"/>
        <v>11</v>
      </c>
      <c r="H6" s="5">
        <v>4</v>
      </c>
      <c r="I6" s="23">
        <f t="shared" si="1"/>
        <v>4</v>
      </c>
      <c r="J6" s="22">
        <v>8209</v>
      </c>
      <c r="K6" s="6">
        <v>7948</v>
      </c>
      <c r="L6" s="7">
        <v>96.820562796930204</v>
      </c>
      <c r="M6" s="5">
        <v>1</v>
      </c>
      <c r="N6" s="23">
        <f t="shared" si="2"/>
        <v>1</v>
      </c>
      <c r="O6" s="29">
        <v>1234.46</v>
      </c>
      <c r="P6" s="6">
        <v>108.6</v>
      </c>
      <c r="Q6" s="7">
        <v>8.797368890040989</v>
      </c>
      <c r="R6" s="6">
        <v>3</v>
      </c>
      <c r="S6" s="23">
        <f t="shared" si="3"/>
        <v>3</v>
      </c>
      <c r="T6" s="22">
        <v>1682</v>
      </c>
      <c r="U6" s="6">
        <v>4</v>
      </c>
      <c r="V6" s="23">
        <f t="shared" si="4"/>
        <v>4</v>
      </c>
      <c r="W6" s="32">
        <v>36.666666666666664</v>
      </c>
      <c r="X6" s="8">
        <v>0.33763044812768567</v>
      </c>
      <c r="Y6" s="6">
        <v>3</v>
      </c>
      <c r="Z6" s="23">
        <f t="shared" si="5"/>
        <v>3</v>
      </c>
      <c r="AA6" s="51">
        <f t="shared" si="6"/>
        <v>1.7</v>
      </c>
      <c r="AB6" s="53">
        <f t="shared" si="7"/>
        <v>2</v>
      </c>
      <c r="AC6" s="74">
        <v>2</v>
      </c>
      <c r="AD6" s="77">
        <f t="shared" si="8"/>
        <v>4</v>
      </c>
      <c r="AE6" s="78">
        <f t="shared" si="9"/>
        <v>2</v>
      </c>
      <c r="AF6" s="78" t="s">
        <v>39</v>
      </c>
      <c r="AG6" s="80" t="s">
        <v>39</v>
      </c>
      <c r="AH6" s="82">
        <f>AE6</f>
        <v>2</v>
      </c>
      <c r="AI6" s="72">
        <v>2</v>
      </c>
      <c r="AJ6" s="88">
        <v>5</v>
      </c>
      <c r="AK6" s="72">
        <f t="shared" si="10"/>
        <v>10</v>
      </c>
      <c r="AL6" s="94">
        <f t="shared" si="11"/>
        <v>2</v>
      </c>
    </row>
    <row r="7" spans="1:38" ht="14.5" x14ac:dyDescent="0.3">
      <c r="A7" s="59">
        <v>6</v>
      </c>
      <c r="B7" s="48" t="s">
        <v>40</v>
      </c>
      <c r="C7" s="22">
        <v>3</v>
      </c>
      <c r="D7" s="6">
        <v>1</v>
      </c>
      <c r="E7" s="6">
        <v>0</v>
      </c>
      <c r="F7" s="6">
        <v>71</v>
      </c>
      <c r="G7" s="6">
        <f t="shared" si="0"/>
        <v>4</v>
      </c>
      <c r="H7" s="5">
        <v>3</v>
      </c>
      <c r="I7" s="23">
        <f t="shared" si="1"/>
        <v>3</v>
      </c>
      <c r="J7" s="22">
        <v>10114</v>
      </c>
      <c r="K7" s="6">
        <v>6485</v>
      </c>
      <c r="L7" s="7">
        <v>64.119042910816688</v>
      </c>
      <c r="M7" s="5">
        <v>3</v>
      </c>
      <c r="N7" s="23">
        <f t="shared" si="2"/>
        <v>3</v>
      </c>
      <c r="O7" s="29">
        <v>993.08</v>
      </c>
      <c r="P7" s="6">
        <v>45.3</v>
      </c>
      <c r="Q7" s="7">
        <v>4.561566036975873</v>
      </c>
      <c r="R7" s="6">
        <v>2</v>
      </c>
      <c r="S7" s="23">
        <f t="shared" si="3"/>
        <v>2</v>
      </c>
      <c r="T7" s="22">
        <v>760</v>
      </c>
      <c r="U7" s="6">
        <v>3</v>
      </c>
      <c r="V7" s="23">
        <f t="shared" si="4"/>
        <v>3</v>
      </c>
      <c r="W7" s="32">
        <v>9</v>
      </c>
      <c r="X7" s="8">
        <v>0.19867549668874174</v>
      </c>
      <c r="Y7" s="6">
        <v>3</v>
      </c>
      <c r="Z7" s="23">
        <f t="shared" si="5"/>
        <v>3</v>
      </c>
      <c r="AA7" s="51">
        <f t="shared" si="6"/>
        <v>2.8999999999999995</v>
      </c>
      <c r="AB7" s="53">
        <f t="shared" si="7"/>
        <v>3</v>
      </c>
      <c r="AC7" s="74">
        <v>3</v>
      </c>
      <c r="AD7" s="77">
        <f t="shared" si="8"/>
        <v>9</v>
      </c>
      <c r="AE7" s="78">
        <f t="shared" si="9"/>
        <v>3</v>
      </c>
      <c r="AF7" s="78">
        <v>1</v>
      </c>
      <c r="AG7" s="80">
        <f t="shared" ref="AG7:AG27" si="12">AE7-AF7</f>
        <v>2</v>
      </c>
      <c r="AH7" s="84">
        <f t="shared" ref="AH7:AH27" si="13">IF(AG7&lt;-1,1,IF(AG7&lt;1,2,IF(AG7=1,3,4)))</f>
        <v>4</v>
      </c>
      <c r="AI7" s="72">
        <v>2</v>
      </c>
      <c r="AJ7" s="88">
        <v>7</v>
      </c>
      <c r="AK7" s="72">
        <f t="shared" si="10"/>
        <v>14</v>
      </c>
      <c r="AL7" s="95">
        <f t="shared" si="11"/>
        <v>3</v>
      </c>
    </row>
    <row r="8" spans="1:38" ht="14.5" x14ac:dyDescent="0.3">
      <c r="A8" s="59">
        <v>7</v>
      </c>
      <c r="B8" s="48" t="s">
        <v>41</v>
      </c>
      <c r="C8" s="22">
        <v>5</v>
      </c>
      <c r="D8" s="6">
        <v>1</v>
      </c>
      <c r="E8" s="6">
        <v>0</v>
      </c>
      <c r="F8" s="6">
        <v>18</v>
      </c>
      <c r="G8" s="6">
        <f t="shared" si="0"/>
        <v>6</v>
      </c>
      <c r="H8" s="5">
        <v>4</v>
      </c>
      <c r="I8" s="23">
        <f t="shared" si="1"/>
        <v>4</v>
      </c>
      <c r="J8" s="22">
        <v>6557</v>
      </c>
      <c r="K8" s="6">
        <v>6250</v>
      </c>
      <c r="L8" s="7">
        <v>95.317980783895081</v>
      </c>
      <c r="M8" s="5">
        <v>1</v>
      </c>
      <c r="N8" s="23">
        <f t="shared" si="2"/>
        <v>1</v>
      </c>
      <c r="O8" s="29">
        <v>831.6</v>
      </c>
      <c r="P8" s="6">
        <v>70.599999999999994</v>
      </c>
      <c r="Q8" s="7">
        <v>8.4896584896584883</v>
      </c>
      <c r="R8" s="6">
        <v>3</v>
      </c>
      <c r="S8" s="23">
        <f t="shared" si="3"/>
        <v>3</v>
      </c>
      <c r="T8" s="22">
        <v>866</v>
      </c>
      <c r="U8" s="6">
        <v>3</v>
      </c>
      <c r="V8" s="23">
        <f t="shared" si="4"/>
        <v>3</v>
      </c>
      <c r="W8" s="32">
        <v>9</v>
      </c>
      <c r="X8" s="8">
        <v>0.12747875354107649</v>
      </c>
      <c r="Y8" s="6">
        <v>3</v>
      </c>
      <c r="Z8" s="23">
        <f t="shared" si="5"/>
        <v>3</v>
      </c>
      <c r="AA8" s="51">
        <f t="shared" si="6"/>
        <v>1.6</v>
      </c>
      <c r="AB8" s="53">
        <f t="shared" si="7"/>
        <v>2</v>
      </c>
      <c r="AC8" s="74">
        <v>1</v>
      </c>
      <c r="AD8" s="77">
        <f t="shared" si="8"/>
        <v>2</v>
      </c>
      <c r="AE8" s="78">
        <f t="shared" si="9"/>
        <v>1</v>
      </c>
      <c r="AF8" s="78">
        <v>2</v>
      </c>
      <c r="AG8" s="80">
        <f t="shared" si="12"/>
        <v>-1</v>
      </c>
      <c r="AH8" s="82">
        <f t="shared" si="13"/>
        <v>2</v>
      </c>
      <c r="AI8" s="72">
        <v>2</v>
      </c>
      <c r="AJ8" s="88">
        <v>5</v>
      </c>
      <c r="AK8" s="72">
        <f t="shared" si="10"/>
        <v>10</v>
      </c>
      <c r="AL8" s="94">
        <f t="shared" si="11"/>
        <v>2</v>
      </c>
    </row>
    <row r="9" spans="1:38" ht="14.5" x14ac:dyDescent="0.3">
      <c r="A9" s="59">
        <v>8</v>
      </c>
      <c r="B9" s="48" t="s">
        <v>42</v>
      </c>
      <c r="C9" s="22">
        <v>9</v>
      </c>
      <c r="D9" s="6">
        <v>1</v>
      </c>
      <c r="E9" s="6">
        <v>1</v>
      </c>
      <c r="F9" s="6">
        <v>7</v>
      </c>
      <c r="G9" s="6">
        <f t="shared" si="0"/>
        <v>11</v>
      </c>
      <c r="H9" s="5">
        <v>4</v>
      </c>
      <c r="I9" s="23">
        <f t="shared" si="1"/>
        <v>4</v>
      </c>
      <c r="J9" s="22">
        <v>4367</v>
      </c>
      <c r="K9" s="6">
        <v>4358</v>
      </c>
      <c r="L9" s="7">
        <v>99.793908861918936</v>
      </c>
      <c r="M9" s="5">
        <v>1</v>
      </c>
      <c r="N9" s="23">
        <f t="shared" si="2"/>
        <v>1</v>
      </c>
      <c r="O9" s="29">
        <v>485.02</v>
      </c>
      <c r="P9" s="6">
        <v>66.099999999999994</v>
      </c>
      <c r="Q9" s="7">
        <v>13.628303987464433</v>
      </c>
      <c r="R9" s="6">
        <v>4</v>
      </c>
      <c r="S9" s="23">
        <f t="shared" si="3"/>
        <v>4</v>
      </c>
      <c r="T9" s="22">
        <v>1056</v>
      </c>
      <c r="U9" s="6">
        <v>4</v>
      </c>
      <c r="V9" s="23">
        <f t="shared" si="4"/>
        <v>4</v>
      </c>
      <c r="W9" s="32">
        <v>2</v>
      </c>
      <c r="X9" s="8">
        <v>3.0257186081694407E-2</v>
      </c>
      <c r="Y9" s="6">
        <v>2</v>
      </c>
      <c r="Z9" s="23">
        <f t="shared" si="5"/>
        <v>2</v>
      </c>
      <c r="AA9" s="51">
        <f t="shared" si="6"/>
        <v>1.7</v>
      </c>
      <c r="AB9" s="53">
        <f t="shared" si="7"/>
        <v>2</v>
      </c>
      <c r="AC9" s="74">
        <v>1</v>
      </c>
      <c r="AD9" s="77">
        <f t="shared" si="8"/>
        <v>2</v>
      </c>
      <c r="AE9" s="78">
        <f t="shared" si="9"/>
        <v>1</v>
      </c>
      <c r="AF9" s="78">
        <v>3</v>
      </c>
      <c r="AG9" s="80">
        <f t="shared" si="12"/>
        <v>-2</v>
      </c>
      <c r="AH9" s="81">
        <f t="shared" si="13"/>
        <v>1</v>
      </c>
      <c r="AI9" s="72">
        <v>2</v>
      </c>
      <c r="AJ9" s="88">
        <v>5</v>
      </c>
      <c r="AK9" s="72">
        <f t="shared" si="10"/>
        <v>10</v>
      </c>
      <c r="AL9" s="94">
        <f t="shared" si="11"/>
        <v>2</v>
      </c>
    </row>
    <row r="10" spans="1:38" ht="14.5" x14ac:dyDescent="0.3">
      <c r="A10" s="59">
        <v>9</v>
      </c>
      <c r="B10" s="48" t="s">
        <v>43</v>
      </c>
      <c r="C10" s="22">
        <v>0</v>
      </c>
      <c r="D10" s="6">
        <v>3</v>
      </c>
      <c r="E10" s="6">
        <v>0</v>
      </c>
      <c r="F10" s="6">
        <v>0</v>
      </c>
      <c r="G10" s="6">
        <f t="shared" si="0"/>
        <v>3</v>
      </c>
      <c r="H10" s="5">
        <v>3</v>
      </c>
      <c r="I10" s="23">
        <f t="shared" si="1"/>
        <v>3</v>
      </c>
      <c r="J10" s="22">
        <v>6072</v>
      </c>
      <c r="K10" s="6">
        <v>1893</v>
      </c>
      <c r="L10" s="7">
        <v>31.175889328063242</v>
      </c>
      <c r="M10" s="5">
        <v>4</v>
      </c>
      <c r="N10" s="23">
        <f t="shared" si="2"/>
        <v>4</v>
      </c>
      <c r="O10" s="29">
        <v>1148</v>
      </c>
      <c r="P10" s="6">
        <v>13.1</v>
      </c>
      <c r="Q10" s="7">
        <v>1.1411149825783973</v>
      </c>
      <c r="R10" s="6">
        <v>2</v>
      </c>
      <c r="S10" s="23">
        <f t="shared" si="3"/>
        <v>2</v>
      </c>
      <c r="T10" s="22">
        <v>203</v>
      </c>
      <c r="U10" s="6">
        <v>1</v>
      </c>
      <c r="V10" s="23">
        <f t="shared" si="4"/>
        <v>1</v>
      </c>
      <c r="W10" s="32">
        <v>10</v>
      </c>
      <c r="X10" s="8">
        <v>0.76335877862595425</v>
      </c>
      <c r="Y10" s="6">
        <v>3</v>
      </c>
      <c r="Z10" s="23">
        <f t="shared" si="5"/>
        <v>3</v>
      </c>
      <c r="AA10" s="51">
        <f t="shared" si="6"/>
        <v>3.4000000000000004</v>
      </c>
      <c r="AB10" s="53">
        <f t="shared" si="7"/>
        <v>3</v>
      </c>
      <c r="AC10" s="74">
        <v>3</v>
      </c>
      <c r="AD10" s="77">
        <f t="shared" si="8"/>
        <v>9</v>
      </c>
      <c r="AE10" s="78">
        <f t="shared" si="9"/>
        <v>3</v>
      </c>
      <c r="AF10" s="78">
        <v>3</v>
      </c>
      <c r="AG10" s="80">
        <f t="shared" si="12"/>
        <v>0</v>
      </c>
      <c r="AH10" s="82">
        <f t="shared" si="13"/>
        <v>2</v>
      </c>
      <c r="AI10" s="72">
        <v>2</v>
      </c>
      <c r="AJ10" s="88">
        <v>6</v>
      </c>
      <c r="AK10" s="72">
        <f t="shared" si="10"/>
        <v>12</v>
      </c>
      <c r="AL10" s="95">
        <f t="shared" si="11"/>
        <v>3</v>
      </c>
    </row>
    <row r="11" spans="1:38" ht="14.5" x14ac:dyDescent="0.3">
      <c r="A11" s="59">
        <v>10</v>
      </c>
      <c r="B11" s="48" t="s">
        <v>44</v>
      </c>
      <c r="C11" s="22">
        <v>0</v>
      </c>
      <c r="D11" s="6">
        <v>0</v>
      </c>
      <c r="E11" s="6">
        <v>2</v>
      </c>
      <c r="F11" s="6">
        <v>1</v>
      </c>
      <c r="G11" s="6">
        <f t="shared" si="0"/>
        <v>2</v>
      </c>
      <c r="H11" s="5">
        <v>3</v>
      </c>
      <c r="I11" s="23">
        <f t="shared" si="1"/>
        <v>3</v>
      </c>
      <c r="J11" s="22">
        <v>4452</v>
      </c>
      <c r="K11" s="6">
        <v>820</v>
      </c>
      <c r="L11" s="7">
        <v>18.418688230008986</v>
      </c>
      <c r="M11" s="5">
        <v>4</v>
      </c>
      <c r="N11" s="23">
        <f t="shared" si="2"/>
        <v>4</v>
      </c>
      <c r="O11" s="29">
        <v>842.89</v>
      </c>
      <c r="P11" s="6">
        <v>6.6</v>
      </c>
      <c r="Q11" s="7">
        <v>0.78302032293656354</v>
      </c>
      <c r="R11" s="6">
        <v>1</v>
      </c>
      <c r="S11" s="23">
        <f t="shared" si="3"/>
        <v>1</v>
      </c>
      <c r="T11" s="22">
        <v>141</v>
      </c>
      <c r="U11" s="6">
        <v>1</v>
      </c>
      <c r="V11" s="23">
        <f t="shared" si="4"/>
        <v>1</v>
      </c>
      <c r="W11" s="32">
        <v>0</v>
      </c>
      <c r="X11" s="8">
        <v>0</v>
      </c>
      <c r="Y11" s="6">
        <v>1</v>
      </c>
      <c r="Z11" s="23">
        <f t="shared" si="5"/>
        <v>1</v>
      </c>
      <c r="AA11" s="51">
        <f t="shared" si="6"/>
        <v>3.1</v>
      </c>
      <c r="AB11" s="53">
        <f t="shared" si="7"/>
        <v>3</v>
      </c>
      <c r="AC11" s="74">
        <v>4</v>
      </c>
      <c r="AD11" s="77">
        <f t="shared" si="8"/>
        <v>12</v>
      </c>
      <c r="AE11" s="78">
        <f t="shared" si="9"/>
        <v>4</v>
      </c>
      <c r="AF11" s="78">
        <v>3</v>
      </c>
      <c r="AG11" s="80">
        <f t="shared" si="12"/>
        <v>1</v>
      </c>
      <c r="AH11" s="83">
        <f t="shared" si="13"/>
        <v>3</v>
      </c>
      <c r="AI11" s="72">
        <v>2</v>
      </c>
      <c r="AJ11" s="88">
        <v>7</v>
      </c>
      <c r="AK11" s="72">
        <f t="shared" si="10"/>
        <v>14</v>
      </c>
      <c r="AL11" s="95">
        <f t="shared" si="11"/>
        <v>3</v>
      </c>
    </row>
    <row r="12" spans="1:38" ht="14.5" x14ac:dyDescent="0.3">
      <c r="A12" s="59">
        <v>11</v>
      </c>
      <c r="B12" s="48" t="s">
        <v>45</v>
      </c>
      <c r="C12" s="22">
        <v>0</v>
      </c>
      <c r="D12" s="6">
        <v>3</v>
      </c>
      <c r="E12" s="6">
        <v>2</v>
      </c>
      <c r="F12" s="6">
        <v>4</v>
      </c>
      <c r="G12" s="6">
        <f t="shared" si="0"/>
        <v>5</v>
      </c>
      <c r="H12" s="5">
        <v>3</v>
      </c>
      <c r="I12" s="23">
        <f t="shared" si="1"/>
        <v>3</v>
      </c>
      <c r="J12" s="22">
        <v>7381</v>
      </c>
      <c r="K12" s="6">
        <v>2767</v>
      </c>
      <c r="L12" s="7">
        <v>37.488145237772656</v>
      </c>
      <c r="M12" s="5">
        <v>4</v>
      </c>
      <c r="N12" s="23">
        <f t="shared" si="2"/>
        <v>4</v>
      </c>
      <c r="O12" s="29">
        <v>1150.77</v>
      </c>
      <c r="P12" s="6">
        <v>44.6</v>
      </c>
      <c r="Q12" s="7">
        <v>3.8756658585121269</v>
      </c>
      <c r="R12" s="6">
        <v>2</v>
      </c>
      <c r="S12" s="23">
        <f t="shared" si="3"/>
        <v>2</v>
      </c>
      <c r="T12" s="22">
        <v>592</v>
      </c>
      <c r="U12" s="6">
        <v>3</v>
      </c>
      <c r="V12" s="23">
        <f t="shared" si="4"/>
        <v>3</v>
      </c>
      <c r="W12" s="32">
        <v>0</v>
      </c>
      <c r="X12" s="8">
        <v>0</v>
      </c>
      <c r="Y12" s="6">
        <v>1</v>
      </c>
      <c r="Z12" s="23">
        <f t="shared" si="5"/>
        <v>1</v>
      </c>
      <c r="AA12" s="51">
        <f t="shared" si="6"/>
        <v>3.4</v>
      </c>
      <c r="AB12" s="53">
        <f t="shared" si="7"/>
        <v>3</v>
      </c>
      <c r="AC12" s="74">
        <v>4</v>
      </c>
      <c r="AD12" s="77">
        <f t="shared" si="8"/>
        <v>12</v>
      </c>
      <c r="AE12" s="78">
        <f t="shared" si="9"/>
        <v>4</v>
      </c>
      <c r="AF12" s="78">
        <v>3</v>
      </c>
      <c r="AG12" s="80">
        <f t="shared" si="12"/>
        <v>1</v>
      </c>
      <c r="AH12" s="83">
        <f t="shared" si="13"/>
        <v>3</v>
      </c>
      <c r="AI12" s="72">
        <v>2</v>
      </c>
      <c r="AJ12" s="88">
        <v>7</v>
      </c>
      <c r="AK12" s="72">
        <f t="shared" si="10"/>
        <v>14</v>
      </c>
      <c r="AL12" s="95">
        <f t="shared" si="11"/>
        <v>3</v>
      </c>
    </row>
    <row r="13" spans="1:38" ht="14.5" x14ac:dyDescent="0.3">
      <c r="A13" s="59">
        <v>12</v>
      </c>
      <c r="B13" s="48" t="s">
        <v>46</v>
      </c>
      <c r="C13" s="22">
        <v>2</v>
      </c>
      <c r="D13" s="6">
        <v>2</v>
      </c>
      <c r="E13" s="6">
        <v>1</v>
      </c>
      <c r="F13" s="6">
        <v>2</v>
      </c>
      <c r="G13" s="6">
        <f t="shared" si="0"/>
        <v>5</v>
      </c>
      <c r="H13" s="5">
        <v>3</v>
      </c>
      <c r="I13" s="23">
        <f t="shared" si="1"/>
        <v>3</v>
      </c>
      <c r="J13" s="22">
        <v>7010</v>
      </c>
      <c r="K13" s="6">
        <v>6785</v>
      </c>
      <c r="L13" s="7">
        <v>96.790299572039942</v>
      </c>
      <c r="M13" s="5">
        <v>1</v>
      </c>
      <c r="N13" s="23">
        <f t="shared" si="2"/>
        <v>1</v>
      </c>
      <c r="O13" s="29">
        <v>749.42</v>
      </c>
      <c r="P13" s="6">
        <v>120.3</v>
      </c>
      <c r="Q13" s="7">
        <v>16.052413866723601</v>
      </c>
      <c r="R13" s="6">
        <v>4</v>
      </c>
      <c r="S13" s="23">
        <f t="shared" si="3"/>
        <v>4</v>
      </c>
      <c r="T13" s="22">
        <v>1455</v>
      </c>
      <c r="U13" s="6">
        <v>4</v>
      </c>
      <c r="V13" s="23">
        <f t="shared" si="4"/>
        <v>4</v>
      </c>
      <c r="W13" s="32">
        <v>205</v>
      </c>
      <c r="X13" s="8">
        <v>1.7040731504571904</v>
      </c>
      <c r="Y13" s="6">
        <v>4</v>
      </c>
      <c r="Z13" s="23">
        <f t="shared" si="5"/>
        <v>4</v>
      </c>
      <c r="AA13" s="51">
        <f t="shared" si="6"/>
        <v>1.9</v>
      </c>
      <c r="AB13" s="53">
        <f t="shared" si="7"/>
        <v>2</v>
      </c>
      <c r="AC13" s="74">
        <v>4</v>
      </c>
      <c r="AD13" s="77">
        <f t="shared" si="8"/>
        <v>8</v>
      </c>
      <c r="AE13" s="78">
        <f t="shared" si="9"/>
        <v>3</v>
      </c>
      <c r="AF13" s="78">
        <v>4</v>
      </c>
      <c r="AG13" s="80">
        <f t="shared" si="12"/>
        <v>-1</v>
      </c>
      <c r="AH13" s="82">
        <f t="shared" si="13"/>
        <v>2</v>
      </c>
      <c r="AI13" s="72">
        <v>2</v>
      </c>
      <c r="AJ13" s="88">
        <v>7</v>
      </c>
      <c r="AK13" s="72">
        <f t="shared" si="10"/>
        <v>14</v>
      </c>
      <c r="AL13" s="95">
        <f t="shared" si="11"/>
        <v>3</v>
      </c>
    </row>
    <row r="14" spans="1:38" ht="14.5" x14ac:dyDescent="0.3">
      <c r="A14" s="59">
        <v>13</v>
      </c>
      <c r="B14" s="48" t="s">
        <v>47</v>
      </c>
      <c r="C14" s="22">
        <v>0</v>
      </c>
      <c r="D14" s="6">
        <v>2</v>
      </c>
      <c r="E14" s="6">
        <v>2</v>
      </c>
      <c r="F14" s="6">
        <v>10</v>
      </c>
      <c r="G14" s="6">
        <f t="shared" si="0"/>
        <v>4</v>
      </c>
      <c r="H14" s="5">
        <v>3</v>
      </c>
      <c r="I14" s="23">
        <f t="shared" si="1"/>
        <v>3</v>
      </c>
      <c r="J14" s="22">
        <v>6001</v>
      </c>
      <c r="K14" s="6">
        <v>4540</v>
      </c>
      <c r="L14" s="7">
        <v>75.654057657057152</v>
      </c>
      <c r="M14" s="5">
        <v>3</v>
      </c>
      <c r="N14" s="23">
        <f t="shared" si="2"/>
        <v>3</v>
      </c>
      <c r="O14" s="29">
        <v>479.89</v>
      </c>
      <c r="P14" s="6">
        <v>21.9</v>
      </c>
      <c r="Q14" s="7">
        <v>4.5635458125820501</v>
      </c>
      <c r="R14" s="6">
        <v>2</v>
      </c>
      <c r="S14" s="23">
        <f t="shared" si="3"/>
        <v>2</v>
      </c>
      <c r="T14" s="22">
        <v>631</v>
      </c>
      <c r="U14" s="6">
        <v>3</v>
      </c>
      <c r="V14" s="23">
        <f t="shared" si="4"/>
        <v>3</v>
      </c>
      <c r="W14" s="32">
        <v>52</v>
      </c>
      <c r="X14" s="8">
        <v>2.3744292237442925</v>
      </c>
      <c r="Y14" s="6">
        <v>4</v>
      </c>
      <c r="Z14" s="23">
        <f t="shared" si="5"/>
        <v>4</v>
      </c>
      <c r="AA14" s="51">
        <f t="shared" si="6"/>
        <v>2.9999999999999996</v>
      </c>
      <c r="AB14" s="53">
        <f t="shared" si="7"/>
        <v>3</v>
      </c>
      <c r="AC14" s="74">
        <v>3</v>
      </c>
      <c r="AD14" s="77">
        <f t="shared" si="8"/>
        <v>9</v>
      </c>
      <c r="AE14" s="78">
        <f t="shared" si="9"/>
        <v>3</v>
      </c>
      <c r="AF14" s="78">
        <v>2</v>
      </c>
      <c r="AG14" s="80">
        <f t="shared" si="12"/>
        <v>1</v>
      </c>
      <c r="AH14" s="83">
        <f t="shared" si="13"/>
        <v>3</v>
      </c>
      <c r="AI14" s="72">
        <v>2</v>
      </c>
      <c r="AJ14" s="88">
        <v>6</v>
      </c>
      <c r="AK14" s="72">
        <f t="shared" si="10"/>
        <v>12</v>
      </c>
      <c r="AL14" s="95">
        <f t="shared" si="11"/>
        <v>3</v>
      </c>
    </row>
    <row r="15" spans="1:38" ht="14.5" x14ac:dyDescent="0.3">
      <c r="A15" s="59">
        <v>14</v>
      </c>
      <c r="B15" s="48" t="s">
        <v>48</v>
      </c>
      <c r="C15" s="22">
        <v>9</v>
      </c>
      <c r="D15" s="6">
        <v>0</v>
      </c>
      <c r="E15" s="6">
        <v>4</v>
      </c>
      <c r="F15" s="6">
        <v>16</v>
      </c>
      <c r="G15" s="6">
        <f t="shared" si="0"/>
        <v>13</v>
      </c>
      <c r="H15" s="5">
        <v>4</v>
      </c>
      <c r="I15" s="23">
        <f t="shared" si="1"/>
        <v>4</v>
      </c>
      <c r="J15" s="22">
        <v>7685</v>
      </c>
      <c r="K15" s="6">
        <v>2768</v>
      </c>
      <c r="L15" s="7">
        <v>36.018217306441116</v>
      </c>
      <c r="M15" s="5">
        <v>4</v>
      </c>
      <c r="N15" s="23">
        <f t="shared" si="2"/>
        <v>4</v>
      </c>
      <c r="O15" s="29">
        <v>1032.57</v>
      </c>
      <c r="P15" s="6">
        <v>26.4</v>
      </c>
      <c r="Q15" s="7">
        <v>2.556727388942154</v>
      </c>
      <c r="R15" s="6">
        <v>2</v>
      </c>
      <c r="S15" s="23">
        <f t="shared" si="3"/>
        <v>2</v>
      </c>
      <c r="T15" s="22">
        <v>554</v>
      </c>
      <c r="U15" s="6">
        <v>3</v>
      </c>
      <c r="V15" s="23">
        <f t="shared" si="4"/>
        <v>3</v>
      </c>
      <c r="W15" s="32">
        <v>11.333333333333334</v>
      </c>
      <c r="X15" s="8">
        <v>0.42929292929292934</v>
      </c>
      <c r="Y15" s="6">
        <v>3</v>
      </c>
      <c r="Z15" s="23">
        <f t="shared" si="5"/>
        <v>3</v>
      </c>
      <c r="AA15" s="51">
        <f t="shared" si="6"/>
        <v>3.5999999999999996</v>
      </c>
      <c r="AB15" s="53">
        <f t="shared" si="7"/>
        <v>4</v>
      </c>
      <c r="AC15" s="74">
        <v>3</v>
      </c>
      <c r="AD15" s="77">
        <f t="shared" si="8"/>
        <v>12</v>
      </c>
      <c r="AE15" s="78">
        <f t="shared" si="9"/>
        <v>4</v>
      </c>
      <c r="AF15" s="78">
        <v>2</v>
      </c>
      <c r="AG15" s="80">
        <f t="shared" si="12"/>
        <v>2</v>
      </c>
      <c r="AH15" s="84">
        <f t="shared" si="13"/>
        <v>4</v>
      </c>
      <c r="AI15" s="72">
        <v>2</v>
      </c>
      <c r="AJ15" s="88">
        <v>6</v>
      </c>
      <c r="AK15" s="72">
        <f t="shared" si="10"/>
        <v>12</v>
      </c>
      <c r="AL15" s="95">
        <f t="shared" si="11"/>
        <v>3</v>
      </c>
    </row>
    <row r="16" spans="1:38" ht="14.5" x14ac:dyDescent="0.3">
      <c r="A16" s="59">
        <v>15</v>
      </c>
      <c r="B16" s="48" t="s">
        <v>49</v>
      </c>
      <c r="C16" s="22">
        <v>2</v>
      </c>
      <c r="D16" s="6">
        <v>1</v>
      </c>
      <c r="E16" s="6">
        <v>0</v>
      </c>
      <c r="F16" s="6">
        <v>1</v>
      </c>
      <c r="G16" s="6">
        <f t="shared" si="0"/>
        <v>3</v>
      </c>
      <c r="H16" s="5">
        <v>3</v>
      </c>
      <c r="I16" s="23">
        <f t="shared" si="1"/>
        <v>3</v>
      </c>
      <c r="J16" s="22">
        <v>6392</v>
      </c>
      <c r="K16" s="6">
        <v>4965</v>
      </c>
      <c r="L16" s="7">
        <v>77.675219023779718</v>
      </c>
      <c r="M16" s="5">
        <v>3</v>
      </c>
      <c r="N16" s="23">
        <f t="shared" si="2"/>
        <v>3</v>
      </c>
      <c r="O16" s="29">
        <v>798.55</v>
      </c>
      <c r="P16" s="6">
        <v>42.3</v>
      </c>
      <c r="Q16" s="7">
        <v>5.2971009955544428</v>
      </c>
      <c r="R16" s="6">
        <v>3</v>
      </c>
      <c r="S16" s="23">
        <f t="shared" si="3"/>
        <v>3</v>
      </c>
      <c r="T16" s="22">
        <v>838</v>
      </c>
      <c r="U16" s="6">
        <v>3</v>
      </c>
      <c r="V16" s="23">
        <f t="shared" si="4"/>
        <v>3</v>
      </c>
      <c r="W16" s="32">
        <v>2.3333333333333335</v>
      </c>
      <c r="X16" s="8">
        <v>5.5161544523246661E-2</v>
      </c>
      <c r="Y16" s="6">
        <v>2</v>
      </c>
      <c r="Z16" s="23">
        <f t="shared" si="5"/>
        <v>2</v>
      </c>
      <c r="AA16" s="51">
        <f t="shared" si="6"/>
        <v>2.8999999999999995</v>
      </c>
      <c r="AB16" s="53">
        <f t="shared" si="7"/>
        <v>3</v>
      </c>
      <c r="AC16" s="74">
        <v>3</v>
      </c>
      <c r="AD16" s="77">
        <f t="shared" si="8"/>
        <v>9</v>
      </c>
      <c r="AE16" s="78">
        <f t="shared" si="9"/>
        <v>3</v>
      </c>
      <c r="AF16" s="78">
        <v>2</v>
      </c>
      <c r="AG16" s="80">
        <f t="shared" si="12"/>
        <v>1</v>
      </c>
      <c r="AH16" s="83">
        <f t="shared" si="13"/>
        <v>3</v>
      </c>
      <c r="AI16" s="72">
        <v>2</v>
      </c>
      <c r="AJ16" s="88">
        <v>7</v>
      </c>
      <c r="AK16" s="72">
        <f t="shared" si="10"/>
        <v>14</v>
      </c>
      <c r="AL16" s="95">
        <f t="shared" si="11"/>
        <v>3</v>
      </c>
    </row>
    <row r="17" spans="1:38" ht="14.5" x14ac:dyDescent="0.3">
      <c r="A17" s="59">
        <v>16</v>
      </c>
      <c r="B17" s="48" t="s">
        <v>50</v>
      </c>
      <c r="C17" s="22">
        <v>0</v>
      </c>
      <c r="D17" s="6">
        <v>0</v>
      </c>
      <c r="E17" s="6">
        <v>1</v>
      </c>
      <c r="F17" s="6">
        <v>0</v>
      </c>
      <c r="G17" s="6">
        <f t="shared" si="0"/>
        <v>1</v>
      </c>
      <c r="H17" s="5">
        <v>2</v>
      </c>
      <c r="I17" s="23">
        <f t="shared" si="1"/>
        <v>2</v>
      </c>
      <c r="J17" s="22">
        <v>8423</v>
      </c>
      <c r="K17" s="6">
        <v>5915</v>
      </c>
      <c r="L17" s="7">
        <v>70.224385610827497</v>
      </c>
      <c r="M17" s="5">
        <v>3</v>
      </c>
      <c r="N17" s="23">
        <f t="shared" si="2"/>
        <v>3</v>
      </c>
      <c r="O17" s="29">
        <v>1292.9100000000001</v>
      </c>
      <c r="P17" s="6">
        <v>68.3</v>
      </c>
      <c r="Q17" s="7">
        <v>5.2826569521467075</v>
      </c>
      <c r="R17" s="6">
        <v>3</v>
      </c>
      <c r="S17" s="23">
        <f t="shared" si="3"/>
        <v>3</v>
      </c>
      <c r="T17" s="22">
        <v>971</v>
      </c>
      <c r="U17" s="6">
        <v>3</v>
      </c>
      <c r="V17" s="23">
        <f t="shared" si="4"/>
        <v>3</v>
      </c>
      <c r="W17" s="32">
        <v>20.666666666666668</v>
      </c>
      <c r="X17" s="8">
        <v>0.30258662762323085</v>
      </c>
      <c r="Y17" s="6">
        <v>3</v>
      </c>
      <c r="Z17" s="23">
        <f t="shared" si="5"/>
        <v>3</v>
      </c>
      <c r="AA17" s="51">
        <f t="shared" si="6"/>
        <v>2.9999999999999991</v>
      </c>
      <c r="AB17" s="53">
        <f t="shared" si="7"/>
        <v>3</v>
      </c>
      <c r="AC17" s="74">
        <v>2</v>
      </c>
      <c r="AD17" s="77">
        <f t="shared" si="8"/>
        <v>6</v>
      </c>
      <c r="AE17" s="78">
        <f t="shared" si="9"/>
        <v>3</v>
      </c>
      <c r="AF17" s="78">
        <v>3</v>
      </c>
      <c r="AG17" s="80">
        <f t="shared" si="12"/>
        <v>0</v>
      </c>
      <c r="AH17" s="82">
        <f t="shared" si="13"/>
        <v>2</v>
      </c>
      <c r="AI17" s="72">
        <v>2</v>
      </c>
      <c r="AJ17" s="88">
        <v>5</v>
      </c>
      <c r="AK17" s="72">
        <f t="shared" si="10"/>
        <v>10</v>
      </c>
      <c r="AL17" s="94">
        <f t="shared" si="11"/>
        <v>2</v>
      </c>
    </row>
    <row r="18" spans="1:38" ht="14.5" x14ac:dyDescent="0.3">
      <c r="A18" s="59">
        <v>17</v>
      </c>
      <c r="B18" s="48" t="s">
        <v>51</v>
      </c>
      <c r="C18" s="22">
        <v>9</v>
      </c>
      <c r="D18" s="6">
        <v>2</v>
      </c>
      <c r="E18" s="6">
        <v>1</v>
      </c>
      <c r="F18" s="6">
        <v>1</v>
      </c>
      <c r="G18" s="6">
        <f t="shared" si="0"/>
        <v>12</v>
      </c>
      <c r="H18" s="5">
        <v>4</v>
      </c>
      <c r="I18" s="23">
        <f t="shared" si="1"/>
        <v>4</v>
      </c>
      <c r="J18" s="22">
        <v>9748</v>
      </c>
      <c r="K18" s="6">
        <v>4000</v>
      </c>
      <c r="L18" s="7">
        <v>41.034058268362742</v>
      </c>
      <c r="M18" s="5">
        <v>4</v>
      </c>
      <c r="N18" s="23">
        <f t="shared" si="2"/>
        <v>4</v>
      </c>
      <c r="O18" s="29">
        <v>1350.37</v>
      </c>
      <c r="P18" s="6">
        <v>16.899999999999999</v>
      </c>
      <c r="Q18" s="7">
        <v>1.2515088457237646</v>
      </c>
      <c r="R18" s="6">
        <v>2</v>
      </c>
      <c r="S18" s="23">
        <f t="shared" si="3"/>
        <v>2</v>
      </c>
      <c r="T18" s="22">
        <v>388</v>
      </c>
      <c r="U18" s="6">
        <v>2</v>
      </c>
      <c r="V18" s="23">
        <f t="shared" si="4"/>
        <v>2</v>
      </c>
      <c r="W18" s="32">
        <v>5</v>
      </c>
      <c r="X18" s="8">
        <v>0.29585798816568049</v>
      </c>
      <c r="Y18" s="6">
        <v>3</v>
      </c>
      <c r="Z18" s="23">
        <f t="shared" si="5"/>
        <v>3</v>
      </c>
      <c r="AA18" s="51">
        <f t="shared" si="6"/>
        <v>3.5</v>
      </c>
      <c r="AB18" s="53">
        <f t="shared" si="7"/>
        <v>4</v>
      </c>
      <c r="AC18" s="74">
        <v>3</v>
      </c>
      <c r="AD18" s="77">
        <f t="shared" si="8"/>
        <v>12</v>
      </c>
      <c r="AE18" s="78">
        <f t="shared" si="9"/>
        <v>4</v>
      </c>
      <c r="AF18" s="78">
        <v>3</v>
      </c>
      <c r="AG18" s="80">
        <f t="shared" si="12"/>
        <v>1</v>
      </c>
      <c r="AH18" s="83">
        <f t="shared" si="13"/>
        <v>3</v>
      </c>
      <c r="AI18" s="72">
        <v>2</v>
      </c>
      <c r="AJ18" s="88">
        <v>6</v>
      </c>
      <c r="AK18" s="72">
        <f t="shared" si="10"/>
        <v>12</v>
      </c>
      <c r="AL18" s="95">
        <f t="shared" si="11"/>
        <v>3</v>
      </c>
    </row>
    <row r="19" spans="1:38" ht="14.5" x14ac:dyDescent="0.3">
      <c r="A19" s="59">
        <v>18</v>
      </c>
      <c r="B19" s="48" t="s">
        <v>52</v>
      </c>
      <c r="C19" s="22">
        <v>0</v>
      </c>
      <c r="D19" s="6">
        <v>0</v>
      </c>
      <c r="E19" s="6">
        <v>0</v>
      </c>
      <c r="F19" s="6">
        <v>0</v>
      </c>
      <c r="G19" s="6">
        <f t="shared" si="0"/>
        <v>0</v>
      </c>
      <c r="H19" s="5">
        <v>1</v>
      </c>
      <c r="I19" s="23">
        <f t="shared" si="1"/>
        <v>1</v>
      </c>
      <c r="J19" s="22">
        <v>9453</v>
      </c>
      <c r="K19" s="6">
        <v>6802</v>
      </c>
      <c r="L19" s="7">
        <v>71.955992806516448</v>
      </c>
      <c r="M19" s="5">
        <v>3</v>
      </c>
      <c r="N19" s="23">
        <f t="shared" si="2"/>
        <v>3</v>
      </c>
      <c r="O19" s="29">
        <v>841.48</v>
      </c>
      <c r="P19" s="6">
        <v>48.2</v>
      </c>
      <c r="Q19" s="7">
        <v>5.7280030422588775</v>
      </c>
      <c r="R19" s="6">
        <v>3</v>
      </c>
      <c r="S19" s="23">
        <f t="shared" si="3"/>
        <v>3</v>
      </c>
      <c r="T19" s="22">
        <v>919</v>
      </c>
      <c r="U19" s="6">
        <v>3</v>
      </c>
      <c r="V19" s="23">
        <f t="shared" si="4"/>
        <v>3</v>
      </c>
      <c r="W19" s="32">
        <v>0.33333333333333331</v>
      </c>
      <c r="X19" s="8">
        <v>6.9156293222683253E-3</v>
      </c>
      <c r="Y19" s="6">
        <v>1</v>
      </c>
      <c r="Z19" s="23">
        <f t="shared" si="5"/>
        <v>1</v>
      </c>
      <c r="AA19" s="51">
        <f t="shared" si="6"/>
        <v>2.7999999999999994</v>
      </c>
      <c r="AB19" s="53">
        <f t="shared" si="7"/>
        <v>3</v>
      </c>
      <c r="AC19" s="74">
        <v>3</v>
      </c>
      <c r="AD19" s="77">
        <f t="shared" si="8"/>
        <v>9</v>
      </c>
      <c r="AE19" s="78">
        <f t="shared" si="9"/>
        <v>3</v>
      </c>
      <c r="AF19" s="78">
        <v>2</v>
      </c>
      <c r="AG19" s="80">
        <f t="shared" si="12"/>
        <v>1</v>
      </c>
      <c r="AH19" s="83">
        <f t="shared" si="13"/>
        <v>3</v>
      </c>
      <c r="AI19" s="72">
        <v>2</v>
      </c>
      <c r="AJ19" s="88">
        <v>6</v>
      </c>
      <c r="AK19" s="72">
        <f t="shared" si="10"/>
        <v>12</v>
      </c>
      <c r="AL19" s="95">
        <f t="shared" si="11"/>
        <v>3</v>
      </c>
    </row>
    <row r="20" spans="1:38" ht="14.5" x14ac:dyDescent="0.3">
      <c r="A20" s="59">
        <v>19</v>
      </c>
      <c r="B20" s="48" t="s">
        <v>53</v>
      </c>
      <c r="C20" s="22">
        <v>1</v>
      </c>
      <c r="D20" s="6">
        <v>0</v>
      </c>
      <c r="E20" s="6">
        <v>0</v>
      </c>
      <c r="F20" s="6">
        <v>1</v>
      </c>
      <c r="G20" s="6">
        <f t="shared" si="0"/>
        <v>1</v>
      </c>
      <c r="H20" s="5">
        <v>2</v>
      </c>
      <c r="I20" s="23">
        <f t="shared" si="1"/>
        <v>2</v>
      </c>
      <c r="J20" s="22">
        <v>5124</v>
      </c>
      <c r="K20" s="6">
        <v>1400</v>
      </c>
      <c r="L20" s="7">
        <v>27.3224043715847</v>
      </c>
      <c r="M20" s="5">
        <v>4</v>
      </c>
      <c r="N20" s="23">
        <f t="shared" si="2"/>
        <v>4</v>
      </c>
      <c r="O20" s="29">
        <v>964.89</v>
      </c>
      <c r="P20" s="6">
        <v>13.1</v>
      </c>
      <c r="Q20" s="7">
        <v>1.3576677134181099</v>
      </c>
      <c r="R20" s="6">
        <v>2</v>
      </c>
      <c r="S20" s="23">
        <f t="shared" si="3"/>
        <v>2</v>
      </c>
      <c r="T20" s="22">
        <v>388</v>
      </c>
      <c r="U20" s="6">
        <v>2</v>
      </c>
      <c r="V20" s="23">
        <f t="shared" si="4"/>
        <v>2</v>
      </c>
      <c r="W20" s="32">
        <v>3</v>
      </c>
      <c r="X20" s="8">
        <v>0.22900763358778625</v>
      </c>
      <c r="Y20" s="6">
        <v>3</v>
      </c>
      <c r="Z20" s="23">
        <f t="shared" si="5"/>
        <v>3</v>
      </c>
      <c r="AA20" s="51">
        <f t="shared" si="6"/>
        <v>3.5</v>
      </c>
      <c r="AB20" s="53">
        <f t="shared" si="7"/>
        <v>4</v>
      </c>
      <c r="AC20" s="74">
        <v>4</v>
      </c>
      <c r="AD20" s="77">
        <f t="shared" si="8"/>
        <v>16</v>
      </c>
      <c r="AE20" s="78">
        <f t="shared" si="9"/>
        <v>4</v>
      </c>
      <c r="AF20" s="78">
        <v>2</v>
      </c>
      <c r="AG20" s="80">
        <f t="shared" si="12"/>
        <v>2</v>
      </c>
      <c r="AH20" s="84">
        <f t="shared" si="13"/>
        <v>4</v>
      </c>
      <c r="AI20" s="72">
        <v>2</v>
      </c>
      <c r="AJ20" s="88">
        <v>7</v>
      </c>
      <c r="AK20" s="72">
        <f t="shared" si="10"/>
        <v>14</v>
      </c>
      <c r="AL20" s="95">
        <f t="shared" si="11"/>
        <v>3</v>
      </c>
    </row>
    <row r="21" spans="1:38" ht="14.5" x14ac:dyDescent="0.3">
      <c r="A21" s="59">
        <v>20</v>
      </c>
      <c r="B21" s="48" t="s">
        <v>54</v>
      </c>
      <c r="C21" s="22">
        <v>1</v>
      </c>
      <c r="D21" s="6">
        <v>1</v>
      </c>
      <c r="E21" s="6">
        <v>2</v>
      </c>
      <c r="F21" s="6">
        <v>6</v>
      </c>
      <c r="G21" s="6">
        <f t="shared" si="0"/>
        <v>4</v>
      </c>
      <c r="H21" s="5">
        <v>3</v>
      </c>
      <c r="I21" s="23">
        <f t="shared" si="1"/>
        <v>3</v>
      </c>
      <c r="J21" s="22">
        <v>4248</v>
      </c>
      <c r="K21" s="6">
        <v>2484</v>
      </c>
      <c r="L21" s="7">
        <v>58.474576271186443</v>
      </c>
      <c r="M21" s="5">
        <v>3</v>
      </c>
      <c r="N21" s="23">
        <f t="shared" si="2"/>
        <v>3</v>
      </c>
      <c r="O21" s="29">
        <v>592.07000000000005</v>
      </c>
      <c r="P21" s="6">
        <v>39.9</v>
      </c>
      <c r="Q21" s="7">
        <v>6.7390680156062626</v>
      </c>
      <c r="R21" s="6">
        <v>3</v>
      </c>
      <c r="S21" s="23">
        <f t="shared" si="3"/>
        <v>3</v>
      </c>
      <c r="T21" s="22">
        <v>432</v>
      </c>
      <c r="U21" s="6">
        <v>2</v>
      </c>
      <c r="V21" s="23">
        <f t="shared" si="4"/>
        <v>2</v>
      </c>
      <c r="W21" s="32">
        <v>5.333333333333333</v>
      </c>
      <c r="X21" s="8">
        <v>0.13366750208855471</v>
      </c>
      <c r="Y21" s="6">
        <v>3</v>
      </c>
      <c r="Z21" s="23">
        <f t="shared" si="5"/>
        <v>3</v>
      </c>
      <c r="AA21" s="51">
        <f t="shared" si="6"/>
        <v>2.8999999999999995</v>
      </c>
      <c r="AB21" s="53">
        <f t="shared" si="7"/>
        <v>3</v>
      </c>
      <c r="AC21" s="74">
        <v>3</v>
      </c>
      <c r="AD21" s="77">
        <f t="shared" si="8"/>
        <v>9</v>
      </c>
      <c r="AE21" s="78">
        <f t="shared" si="9"/>
        <v>3</v>
      </c>
      <c r="AF21" s="78">
        <v>2</v>
      </c>
      <c r="AG21" s="80">
        <f t="shared" si="12"/>
        <v>1</v>
      </c>
      <c r="AH21" s="83">
        <f t="shared" si="13"/>
        <v>3</v>
      </c>
      <c r="AI21" s="72">
        <v>2</v>
      </c>
      <c r="AJ21" s="88">
        <v>6</v>
      </c>
      <c r="AK21" s="72">
        <f t="shared" si="10"/>
        <v>12</v>
      </c>
      <c r="AL21" s="95">
        <f t="shared" si="11"/>
        <v>3</v>
      </c>
    </row>
    <row r="22" spans="1:38" ht="14.5" x14ac:dyDescent="0.3">
      <c r="A22" s="59">
        <v>21</v>
      </c>
      <c r="B22" s="48" t="s">
        <v>55</v>
      </c>
      <c r="C22" s="22">
        <v>1</v>
      </c>
      <c r="D22" s="6">
        <v>1</v>
      </c>
      <c r="E22" s="6">
        <v>2</v>
      </c>
      <c r="F22" s="6">
        <v>2</v>
      </c>
      <c r="G22" s="6">
        <f t="shared" si="0"/>
        <v>4</v>
      </c>
      <c r="H22" s="5">
        <v>3</v>
      </c>
      <c r="I22" s="23">
        <f t="shared" si="1"/>
        <v>3</v>
      </c>
      <c r="J22" s="22">
        <v>5258</v>
      </c>
      <c r="K22" s="6">
        <v>2555</v>
      </c>
      <c r="L22" s="7">
        <v>48.592620768352987</v>
      </c>
      <c r="M22" s="5">
        <v>4</v>
      </c>
      <c r="N22" s="23">
        <f t="shared" si="2"/>
        <v>4</v>
      </c>
      <c r="O22" s="29">
        <v>966.22</v>
      </c>
      <c r="P22" s="6">
        <v>39.4</v>
      </c>
      <c r="Q22" s="7">
        <v>4.0777462689656598</v>
      </c>
      <c r="R22" s="6">
        <v>2</v>
      </c>
      <c r="S22" s="23">
        <f t="shared" si="3"/>
        <v>2</v>
      </c>
      <c r="T22" s="22">
        <v>634</v>
      </c>
      <c r="U22" s="6">
        <v>3</v>
      </c>
      <c r="V22" s="23">
        <f t="shared" si="4"/>
        <v>3</v>
      </c>
      <c r="W22" s="32">
        <v>4</v>
      </c>
      <c r="X22" s="8">
        <v>0.10152284263959391</v>
      </c>
      <c r="Y22" s="6">
        <v>2</v>
      </c>
      <c r="Z22" s="23">
        <f t="shared" si="5"/>
        <v>2</v>
      </c>
      <c r="AA22" s="51">
        <f t="shared" si="6"/>
        <v>3.5</v>
      </c>
      <c r="AB22" s="53">
        <f t="shared" si="7"/>
        <v>4</v>
      </c>
      <c r="AC22" s="74">
        <v>2</v>
      </c>
      <c r="AD22" s="77">
        <f t="shared" si="8"/>
        <v>8</v>
      </c>
      <c r="AE22" s="78">
        <f t="shared" si="9"/>
        <v>3</v>
      </c>
      <c r="AF22" s="78">
        <v>3</v>
      </c>
      <c r="AG22" s="80">
        <f t="shared" si="12"/>
        <v>0</v>
      </c>
      <c r="AH22" s="82">
        <f t="shared" si="13"/>
        <v>2</v>
      </c>
      <c r="AI22" s="72">
        <v>2</v>
      </c>
      <c r="AJ22" s="88">
        <v>5</v>
      </c>
      <c r="AK22" s="72">
        <f t="shared" si="10"/>
        <v>10</v>
      </c>
      <c r="AL22" s="94">
        <f t="shared" si="11"/>
        <v>2</v>
      </c>
    </row>
    <row r="23" spans="1:38" ht="14.5" x14ac:dyDescent="0.3">
      <c r="A23" s="59">
        <v>22</v>
      </c>
      <c r="B23" s="48" t="s">
        <v>56</v>
      </c>
      <c r="C23" s="22">
        <v>5</v>
      </c>
      <c r="D23" s="6">
        <v>2</v>
      </c>
      <c r="E23" s="6">
        <v>0</v>
      </c>
      <c r="F23" s="6">
        <v>86</v>
      </c>
      <c r="G23" s="6">
        <f t="shared" si="0"/>
        <v>7</v>
      </c>
      <c r="H23" s="5">
        <v>4</v>
      </c>
      <c r="I23" s="23">
        <f t="shared" si="1"/>
        <v>4</v>
      </c>
      <c r="J23" s="22">
        <v>77366</v>
      </c>
      <c r="K23" s="6">
        <v>70676</v>
      </c>
      <c r="L23" s="7">
        <v>91.35279063154357</v>
      </c>
      <c r="M23" s="5">
        <v>2</v>
      </c>
      <c r="N23" s="23">
        <f t="shared" si="2"/>
        <v>2</v>
      </c>
      <c r="O23" s="29">
        <v>3197.63</v>
      </c>
      <c r="P23" s="6">
        <v>289.7</v>
      </c>
      <c r="Q23" s="7">
        <v>9.0598349402526246</v>
      </c>
      <c r="R23" s="6">
        <v>3</v>
      </c>
      <c r="S23" s="23">
        <f t="shared" si="3"/>
        <v>3</v>
      </c>
      <c r="T23" s="22">
        <v>7294</v>
      </c>
      <c r="U23" s="6">
        <v>4</v>
      </c>
      <c r="V23" s="23">
        <f t="shared" si="4"/>
        <v>4</v>
      </c>
      <c r="W23" s="32">
        <v>207</v>
      </c>
      <c r="X23" s="8">
        <v>0.71453227476700032</v>
      </c>
      <c r="Y23" s="6">
        <v>3</v>
      </c>
      <c r="Z23" s="23">
        <f t="shared" si="5"/>
        <v>3</v>
      </c>
      <c r="AA23" s="51">
        <f t="shared" si="6"/>
        <v>2.4000000000000004</v>
      </c>
      <c r="AB23" s="53">
        <f t="shared" si="7"/>
        <v>2</v>
      </c>
      <c r="AC23" s="74">
        <v>3</v>
      </c>
      <c r="AD23" s="77">
        <f t="shared" si="8"/>
        <v>6</v>
      </c>
      <c r="AE23" s="78">
        <f t="shared" si="9"/>
        <v>3</v>
      </c>
      <c r="AF23" s="78">
        <v>2</v>
      </c>
      <c r="AG23" s="80">
        <f t="shared" si="12"/>
        <v>1</v>
      </c>
      <c r="AH23" s="83">
        <f t="shared" si="13"/>
        <v>3</v>
      </c>
      <c r="AI23" s="72">
        <v>2</v>
      </c>
      <c r="AJ23" s="88">
        <v>7</v>
      </c>
      <c r="AK23" s="72">
        <f t="shared" si="10"/>
        <v>14</v>
      </c>
      <c r="AL23" s="95">
        <f t="shared" si="11"/>
        <v>3</v>
      </c>
    </row>
    <row r="24" spans="1:38" ht="14.5" x14ac:dyDescent="0.3">
      <c r="A24" s="59">
        <v>23</v>
      </c>
      <c r="B24" s="48" t="s">
        <v>57</v>
      </c>
      <c r="C24" s="22">
        <v>4</v>
      </c>
      <c r="D24" s="6">
        <v>0</v>
      </c>
      <c r="E24" s="6">
        <v>0</v>
      </c>
      <c r="F24" s="6">
        <v>9</v>
      </c>
      <c r="G24" s="6">
        <f t="shared" si="0"/>
        <v>4</v>
      </c>
      <c r="H24" s="5">
        <v>3</v>
      </c>
      <c r="I24" s="23">
        <f t="shared" si="1"/>
        <v>3</v>
      </c>
      <c r="J24" s="22">
        <v>10061</v>
      </c>
      <c r="K24" s="6">
        <v>9059</v>
      </c>
      <c r="L24" s="7">
        <v>90.040751416360209</v>
      </c>
      <c r="M24" s="5">
        <v>2</v>
      </c>
      <c r="N24" s="23">
        <f t="shared" si="2"/>
        <v>2</v>
      </c>
      <c r="O24" s="29">
        <v>1099.07</v>
      </c>
      <c r="P24" s="6">
        <v>104.2</v>
      </c>
      <c r="Q24" s="7">
        <v>9.4807428098301294</v>
      </c>
      <c r="R24" s="6">
        <v>3</v>
      </c>
      <c r="S24" s="23">
        <f t="shared" si="3"/>
        <v>3</v>
      </c>
      <c r="T24" s="22">
        <v>1354</v>
      </c>
      <c r="U24" s="6">
        <v>4</v>
      </c>
      <c r="V24" s="23">
        <f t="shared" si="4"/>
        <v>4</v>
      </c>
      <c r="W24" s="32">
        <v>299.33333333333331</v>
      </c>
      <c r="X24" s="8">
        <v>2.8726807421625078</v>
      </c>
      <c r="Y24" s="6">
        <v>4</v>
      </c>
      <c r="Z24" s="23">
        <f t="shared" si="5"/>
        <v>4</v>
      </c>
      <c r="AA24" s="51">
        <f t="shared" si="6"/>
        <v>2.5</v>
      </c>
      <c r="AB24" s="53">
        <f t="shared" si="7"/>
        <v>3</v>
      </c>
      <c r="AC24" s="74">
        <v>3</v>
      </c>
      <c r="AD24" s="77">
        <f t="shared" si="8"/>
        <v>9</v>
      </c>
      <c r="AE24" s="78">
        <f t="shared" si="9"/>
        <v>3</v>
      </c>
      <c r="AF24" s="78">
        <v>2</v>
      </c>
      <c r="AG24" s="80">
        <f t="shared" si="12"/>
        <v>1</v>
      </c>
      <c r="AH24" s="83">
        <f t="shared" si="13"/>
        <v>3</v>
      </c>
      <c r="AI24" s="72">
        <v>2</v>
      </c>
      <c r="AJ24" s="88">
        <v>7</v>
      </c>
      <c r="AK24" s="72">
        <f t="shared" si="10"/>
        <v>14</v>
      </c>
      <c r="AL24" s="95">
        <f t="shared" si="11"/>
        <v>3</v>
      </c>
    </row>
    <row r="25" spans="1:38" ht="14.5" x14ac:dyDescent="0.3">
      <c r="A25" s="59">
        <v>24</v>
      </c>
      <c r="B25" s="48" t="s">
        <v>58</v>
      </c>
      <c r="C25" s="22">
        <v>0</v>
      </c>
      <c r="D25" s="6">
        <v>1</v>
      </c>
      <c r="E25" s="6">
        <v>0</v>
      </c>
      <c r="F25" s="6">
        <v>0</v>
      </c>
      <c r="G25" s="6">
        <f t="shared" si="0"/>
        <v>1</v>
      </c>
      <c r="H25" s="5">
        <v>2</v>
      </c>
      <c r="I25" s="23">
        <f t="shared" si="1"/>
        <v>2</v>
      </c>
      <c r="J25" s="22">
        <v>4161</v>
      </c>
      <c r="K25" s="6">
        <v>2674</v>
      </c>
      <c r="L25" s="7">
        <v>64.263398221581355</v>
      </c>
      <c r="M25" s="5">
        <v>3</v>
      </c>
      <c r="N25" s="23">
        <f t="shared" si="2"/>
        <v>3</v>
      </c>
      <c r="O25" s="29">
        <v>658.89</v>
      </c>
      <c r="P25" s="6">
        <v>26</v>
      </c>
      <c r="Q25" s="7">
        <v>3.9460304451425885</v>
      </c>
      <c r="R25" s="6">
        <v>2</v>
      </c>
      <c r="S25" s="23">
        <f t="shared" si="3"/>
        <v>2</v>
      </c>
      <c r="T25" s="22">
        <v>240</v>
      </c>
      <c r="U25" s="6">
        <v>1</v>
      </c>
      <c r="V25" s="23">
        <f t="shared" si="4"/>
        <v>1</v>
      </c>
      <c r="W25" s="32">
        <v>17.333333333333332</v>
      </c>
      <c r="X25" s="8">
        <v>0.66666666666666663</v>
      </c>
      <c r="Y25" s="6">
        <v>3</v>
      </c>
      <c r="Z25" s="23">
        <f t="shared" si="5"/>
        <v>3</v>
      </c>
      <c r="AA25" s="51">
        <f t="shared" si="6"/>
        <v>2.7</v>
      </c>
      <c r="AB25" s="53">
        <f t="shared" si="7"/>
        <v>3</v>
      </c>
      <c r="AC25" s="74">
        <v>4</v>
      </c>
      <c r="AD25" s="77">
        <f t="shared" si="8"/>
        <v>12</v>
      </c>
      <c r="AE25" s="78">
        <f t="shared" si="9"/>
        <v>4</v>
      </c>
      <c r="AF25" s="78">
        <v>4</v>
      </c>
      <c r="AG25" s="80">
        <f t="shared" si="12"/>
        <v>0</v>
      </c>
      <c r="AH25" s="82">
        <f t="shared" si="13"/>
        <v>2</v>
      </c>
      <c r="AI25" s="72">
        <v>2</v>
      </c>
      <c r="AJ25" s="88">
        <v>7</v>
      </c>
      <c r="AK25" s="72">
        <f t="shared" si="10"/>
        <v>14</v>
      </c>
      <c r="AL25" s="95">
        <f t="shared" si="11"/>
        <v>3</v>
      </c>
    </row>
    <row r="26" spans="1:38" ht="14.5" x14ac:dyDescent="0.3">
      <c r="A26" s="59">
        <v>25</v>
      </c>
      <c r="B26" s="48" t="s">
        <v>59</v>
      </c>
      <c r="C26" s="22">
        <v>1</v>
      </c>
      <c r="D26" s="6">
        <v>2</v>
      </c>
      <c r="E26" s="6">
        <v>0</v>
      </c>
      <c r="F26" s="6">
        <v>2</v>
      </c>
      <c r="G26" s="6">
        <f t="shared" si="0"/>
        <v>3</v>
      </c>
      <c r="H26" s="5">
        <v>3</v>
      </c>
      <c r="I26" s="23">
        <f t="shared" si="1"/>
        <v>3</v>
      </c>
      <c r="J26" s="22">
        <v>10523</v>
      </c>
      <c r="K26" s="6">
        <v>10502</v>
      </c>
      <c r="L26" s="7">
        <v>99.800437137698381</v>
      </c>
      <c r="M26" s="5">
        <v>1</v>
      </c>
      <c r="N26" s="23">
        <f t="shared" si="2"/>
        <v>1</v>
      </c>
      <c r="O26" s="29">
        <v>520.4</v>
      </c>
      <c r="P26" s="6">
        <v>42.5</v>
      </c>
      <c r="Q26" s="7">
        <v>8.1667947732513451</v>
      </c>
      <c r="R26" s="6">
        <v>3</v>
      </c>
      <c r="S26" s="23">
        <f t="shared" si="3"/>
        <v>3</v>
      </c>
      <c r="T26" s="22">
        <v>990</v>
      </c>
      <c r="U26" s="6">
        <v>3</v>
      </c>
      <c r="V26" s="23">
        <f t="shared" si="4"/>
        <v>3</v>
      </c>
      <c r="W26" s="32">
        <v>43</v>
      </c>
      <c r="X26" s="8">
        <v>1.0117647058823529</v>
      </c>
      <c r="Y26" s="6">
        <v>4</v>
      </c>
      <c r="Z26" s="23">
        <f t="shared" si="5"/>
        <v>4</v>
      </c>
      <c r="AA26" s="51">
        <f t="shared" si="6"/>
        <v>1.7000000000000002</v>
      </c>
      <c r="AB26" s="53">
        <f t="shared" si="7"/>
        <v>2</v>
      </c>
      <c r="AC26" s="74">
        <v>1</v>
      </c>
      <c r="AD26" s="77">
        <f t="shared" si="8"/>
        <v>2</v>
      </c>
      <c r="AE26" s="78">
        <f t="shared" si="9"/>
        <v>1</v>
      </c>
      <c r="AF26" s="78">
        <v>2</v>
      </c>
      <c r="AG26" s="80">
        <f t="shared" si="12"/>
        <v>-1</v>
      </c>
      <c r="AH26" s="82">
        <f t="shared" si="13"/>
        <v>2</v>
      </c>
      <c r="AI26" s="72">
        <v>2</v>
      </c>
      <c r="AJ26" s="88">
        <v>5</v>
      </c>
      <c r="AK26" s="72">
        <f t="shared" si="10"/>
        <v>10</v>
      </c>
      <c r="AL26" s="94">
        <f t="shared" si="11"/>
        <v>2</v>
      </c>
    </row>
    <row r="27" spans="1:38" ht="15" thickBot="1" x14ac:dyDescent="0.35">
      <c r="A27" s="60">
        <v>26</v>
      </c>
      <c r="B27" s="50" t="s">
        <v>60</v>
      </c>
      <c r="C27" s="24">
        <v>5</v>
      </c>
      <c r="D27" s="25">
        <v>1</v>
      </c>
      <c r="E27" s="25">
        <v>1</v>
      </c>
      <c r="F27" s="25">
        <v>0</v>
      </c>
      <c r="G27" s="25">
        <f t="shared" si="0"/>
        <v>7</v>
      </c>
      <c r="H27" s="26">
        <v>4</v>
      </c>
      <c r="I27" s="27">
        <f t="shared" si="1"/>
        <v>4</v>
      </c>
      <c r="J27" s="24">
        <v>4448</v>
      </c>
      <c r="K27" s="25">
        <v>1950</v>
      </c>
      <c r="L27" s="28">
        <v>43.839928057553955</v>
      </c>
      <c r="M27" s="26">
        <v>4</v>
      </c>
      <c r="N27" s="27">
        <f t="shared" si="2"/>
        <v>4</v>
      </c>
      <c r="O27" s="30">
        <v>839.89</v>
      </c>
      <c r="P27" s="25">
        <v>44.2</v>
      </c>
      <c r="Q27" s="28">
        <v>5.2625939111074072</v>
      </c>
      <c r="R27" s="25">
        <v>3</v>
      </c>
      <c r="S27" s="27">
        <f t="shared" si="3"/>
        <v>3</v>
      </c>
      <c r="T27" s="24">
        <v>497</v>
      </c>
      <c r="U27" s="25">
        <v>2</v>
      </c>
      <c r="V27" s="27">
        <f t="shared" si="4"/>
        <v>2</v>
      </c>
      <c r="W27" s="33">
        <v>0.66666666666666663</v>
      </c>
      <c r="X27" s="34">
        <v>1.5082956259426846E-2</v>
      </c>
      <c r="Y27" s="25">
        <v>2</v>
      </c>
      <c r="Z27" s="27">
        <f t="shared" si="5"/>
        <v>2</v>
      </c>
      <c r="AA27" s="51">
        <f t="shared" si="6"/>
        <v>3.5</v>
      </c>
      <c r="AB27" s="54">
        <f t="shared" si="7"/>
        <v>4</v>
      </c>
      <c r="AC27" s="74">
        <v>2</v>
      </c>
      <c r="AD27" s="77">
        <f t="shared" si="8"/>
        <v>8</v>
      </c>
      <c r="AE27" s="79">
        <f t="shared" si="9"/>
        <v>3</v>
      </c>
      <c r="AF27" s="79">
        <v>3</v>
      </c>
      <c r="AG27" s="80">
        <f t="shared" si="12"/>
        <v>0</v>
      </c>
      <c r="AH27" s="85">
        <f t="shared" si="13"/>
        <v>2</v>
      </c>
      <c r="AI27" s="72">
        <v>2</v>
      </c>
      <c r="AJ27" s="88">
        <v>5</v>
      </c>
      <c r="AK27" s="72">
        <f t="shared" si="10"/>
        <v>10</v>
      </c>
      <c r="AL27" s="94">
        <f t="shared" si="11"/>
        <v>2</v>
      </c>
    </row>
  </sheetData>
  <sortState xmlns:xlrd2="http://schemas.microsoft.com/office/spreadsheetml/2017/richdata2" ref="A2:AL27">
    <sortCondition ref="A2:A27"/>
  </sortState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3FB7-2BF0-4DEC-ABF1-231D66EE5DAE}">
  <dimension ref="A1:AL27"/>
  <sheetViews>
    <sheetView zoomScale="70" zoomScaleNormal="70" workbookViewId="0"/>
  </sheetViews>
  <sheetFormatPr defaultColWidth="8.7265625" defaultRowHeight="14" x14ac:dyDescent="0.3"/>
  <cols>
    <col min="1" max="1" width="8.7265625" style="1"/>
    <col min="2" max="2" width="24.26953125" style="1" bestFit="1" customWidth="1"/>
    <col min="3" max="3" width="8.7265625" style="1" customWidth="1"/>
    <col min="4" max="4" width="10" style="1" customWidth="1"/>
    <col min="5" max="5" width="12.453125" style="1" customWidth="1"/>
    <col min="6" max="6" width="8.7265625" style="1" customWidth="1"/>
    <col min="7" max="7" width="11.54296875" style="1" customWidth="1"/>
    <col min="8" max="8" width="8.7265625" style="1" customWidth="1"/>
    <col min="9" max="9" width="16" style="1" customWidth="1"/>
    <col min="10" max="10" width="10.54296875" style="1" customWidth="1"/>
    <col min="11" max="11" width="16.54296875" style="1" customWidth="1"/>
    <col min="12" max="13" width="8.7265625" style="1" customWidth="1"/>
    <col min="14" max="14" width="13.81640625" style="1" customWidth="1"/>
    <col min="15" max="18" width="8.7265625" style="1" customWidth="1"/>
    <col min="19" max="19" width="13.453125" style="1" customWidth="1"/>
    <col min="20" max="21" width="8.7265625" style="1" customWidth="1"/>
    <col min="22" max="22" width="15" style="1" customWidth="1"/>
    <col min="23" max="25" width="8.7265625" style="1" customWidth="1"/>
    <col min="26" max="26" width="15.54296875" style="1" customWidth="1"/>
    <col min="27" max="27" width="12.81640625" style="1" customWidth="1"/>
    <col min="28" max="28" width="19.26953125" style="1" customWidth="1"/>
    <col min="29" max="29" width="21.26953125" style="2" customWidth="1"/>
    <col min="30" max="30" width="15.7265625" style="2" customWidth="1"/>
    <col min="31" max="31" width="16" style="2" customWidth="1"/>
    <col min="32" max="32" width="17" style="2" customWidth="1"/>
    <col min="33" max="33" width="16.81640625" style="2" customWidth="1"/>
    <col min="34" max="34" width="15.1796875" style="2" customWidth="1"/>
    <col min="35" max="35" width="14.54296875" style="2" customWidth="1"/>
    <col min="36" max="36" width="16.81640625" style="2" customWidth="1"/>
    <col min="37" max="37" width="16.26953125" style="2" customWidth="1"/>
    <col min="38" max="38" width="16.453125" style="1" customWidth="1"/>
    <col min="39" max="16384" width="8.7265625" style="1"/>
  </cols>
  <sheetData>
    <row r="1" spans="1:38" ht="96" customHeight="1" x14ac:dyDescent="0.3">
      <c r="A1" s="57" t="s">
        <v>0</v>
      </c>
      <c r="B1" s="58" t="s">
        <v>1</v>
      </c>
      <c r="C1" s="11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  <c r="I1" s="12" t="s">
        <v>8</v>
      </c>
      <c r="J1" s="19" t="s">
        <v>9</v>
      </c>
      <c r="K1" s="20" t="s">
        <v>10</v>
      </c>
      <c r="L1" s="62" t="s">
        <v>11</v>
      </c>
      <c r="M1" s="62" t="s">
        <v>7</v>
      </c>
      <c r="N1" s="12" t="s">
        <v>12</v>
      </c>
      <c r="O1" s="11" t="s">
        <v>13</v>
      </c>
      <c r="P1" s="62" t="s">
        <v>14</v>
      </c>
      <c r="Q1" s="62" t="s">
        <v>15</v>
      </c>
      <c r="R1" s="62" t="s">
        <v>7</v>
      </c>
      <c r="S1" s="12" t="s">
        <v>16</v>
      </c>
      <c r="T1" s="11" t="s">
        <v>17</v>
      </c>
      <c r="U1" s="62" t="s">
        <v>7</v>
      </c>
      <c r="V1" s="12" t="s">
        <v>18</v>
      </c>
      <c r="W1" s="11" t="s">
        <v>19</v>
      </c>
      <c r="X1" s="62" t="s">
        <v>20</v>
      </c>
      <c r="Y1" s="62" t="s">
        <v>7</v>
      </c>
      <c r="Z1" s="12" t="s">
        <v>18</v>
      </c>
      <c r="AA1" s="63" t="s">
        <v>22</v>
      </c>
      <c r="AB1" s="65" t="s">
        <v>23</v>
      </c>
      <c r="AC1" s="61" t="s">
        <v>24</v>
      </c>
      <c r="AD1" s="66" t="s">
        <v>25</v>
      </c>
      <c r="AE1" s="65" t="s">
        <v>26</v>
      </c>
      <c r="AF1" s="65" t="s">
        <v>27</v>
      </c>
      <c r="AG1" s="63" t="s">
        <v>28</v>
      </c>
      <c r="AH1" s="65" t="s">
        <v>29</v>
      </c>
      <c r="AI1" s="3" t="s">
        <v>30</v>
      </c>
      <c r="AJ1" s="3" t="s">
        <v>31</v>
      </c>
      <c r="AK1" s="3" t="s">
        <v>32</v>
      </c>
      <c r="AL1" s="3" t="s">
        <v>33</v>
      </c>
    </row>
    <row r="2" spans="1:38" ht="14.5" x14ac:dyDescent="0.3">
      <c r="A2" s="59">
        <v>1</v>
      </c>
      <c r="B2" s="48" t="s">
        <v>34</v>
      </c>
      <c r="C2" s="22">
        <v>1</v>
      </c>
      <c r="D2" s="6">
        <v>2</v>
      </c>
      <c r="E2" s="6">
        <v>0</v>
      </c>
      <c r="F2" s="6">
        <v>0</v>
      </c>
      <c r="G2" s="6">
        <f t="shared" ref="G2:G27" si="0">SUM(C2:E2)</f>
        <v>3</v>
      </c>
      <c r="H2" s="5">
        <v>3</v>
      </c>
      <c r="I2" s="23">
        <f t="shared" ref="I2:I27" si="1">H2</f>
        <v>3</v>
      </c>
      <c r="J2" s="22">
        <v>16931</v>
      </c>
      <c r="K2" s="6">
        <v>10927</v>
      </c>
      <c r="L2" s="7">
        <v>64.53842064851456</v>
      </c>
      <c r="M2" s="5">
        <v>3</v>
      </c>
      <c r="N2" s="23">
        <f t="shared" ref="N2:N27" si="2">M2</f>
        <v>3</v>
      </c>
      <c r="O2" s="29">
        <v>1983.64</v>
      </c>
      <c r="P2" s="6">
        <v>82</v>
      </c>
      <c r="Q2" s="7">
        <v>4.1338146034562717</v>
      </c>
      <c r="R2" s="6">
        <v>2</v>
      </c>
      <c r="S2" s="23">
        <f t="shared" ref="S2:S27" si="3">R2</f>
        <v>2</v>
      </c>
      <c r="T2" s="22">
        <v>1878</v>
      </c>
      <c r="U2" s="6">
        <v>4</v>
      </c>
      <c r="V2" s="23">
        <f t="shared" ref="V2:V27" si="4">U2</f>
        <v>4</v>
      </c>
      <c r="W2" s="32">
        <v>14</v>
      </c>
      <c r="X2" s="8">
        <v>0.17073170731707318</v>
      </c>
      <c r="Y2" s="6">
        <v>3</v>
      </c>
      <c r="Z2" s="23">
        <f t="shared" ref="Z2:Z27" si="5">Y2</f>
        <v>3</v>
      </c>
      <c r="AA2" s="51">
        <f t="shared" ref="AA2:AA27" si="6">(0*I2+0*N2+0.3*S2+0.4*V2+0.3*Z2)</f>
        <v>3.1</v>
      </c>
      <c r="AB2" s="53">
        <f t="shared" ref="AB2:AB27" si="7">IF(AA2&lt;1.5,1,IF(AA2&lt;2.5,2,IF(AA2&lt;3.5,3,4)))</f>
        <v>3</v>
      </c>
      <c r="AC2" s="64">
        <v>2</v>
      </c>
      <c r="AD2" s="37">
        <f t="shared" ref="AD2:AD27" si="8">AB2*AC2</f>
        <v>6</v>
      </c>
      <c r="AE2" s="39">
        <f t="shared" ref="AE2:AE27" si="9">IF(AD2&lt;3,1,IF(AD2&lt;5,2,IF(AD2&lt;12,3,4)))</f>
        <v>3</v>
      </c>
      <c r="AF2" s="39">
        <v>2</v>
      </c>
      <c r="AG2" s="42">
        <f>AE2-AF2</f>
        <v>1</v>
      </c>
      <c r="AH2" s="56">
        <f>IF(AG2&lt;-1,1,IF(AG2&lt;1,2,IF(AG2=1,3,4)))</f>
        <v>3</v>
      </c>
      <c r="AI2" s="9">
        <v>3</v>
      </c>
      <c r="AJ2" s="88">
        <v>4</v>
      </c>
      <c r="AK2" s="9">
        <f t="shared" ref="AK2:AK27" si="10">AI2*AJ2</f>
        <v>12</v>
      </c>
      <c r="AL2" s="96">
        <f t="shared" ref="AL2:AL27" si="11">IF(AK2&lt;6,1,IF(AK2&lt;12,2,IF(AK2&lt;18,3,4)))</f>
        <v>3</v>
      </c>
    </row>
    <row r="3" spans="1:38" ht="14.5" x14ac:dyDescent="0.3">
      <c r="A3" s="59">
        <v>2</v>
      </c>
      <c r="B3" s="48" t="s">
        <v>35</v>
      </c>
      <c r="C3" s="22">
        <v>1</v>
      </c>
      <c r="D3" s="6">
        <v>1</v>
      </c>
      <c r="E3" s="6">
        <v>1</v>
      </c>
      <c r="F3" s="6">
        <v>3</v>
      </c>
      <c r="G3" s="6">
        <f t="shared" si="0"/>
        <v>3</v>
      </c>
      <c r="H3" s="5">
        <v>3</v>
      </c>
      <c r="I3" s="23">
        <f t="shared" si="1"/>
        <v>3</v>
      </c>
      <c r="J3" s="22">
        <v>3582</v>
      </c>
      <c r="K3" s="6">
        <v>2842</v>
      </c>
      <c r="L3" s="7">
        <v>79.341150195421548</v>
      </c>
      <c r="M3" s="5">
        <v>3</v>
      </c>
      <c r="N3" s="23">
        <f t="shared" si="2"/>
        <v>3</v>
      </c>
      <c r="O3" s="29">
        <v>244.9</v>
      </c>
      <c r="P3" s="6">
        <v>22</v>
      </c>
      <c r="Q3" s="7">
        <v>8.9832584728460603</v>
      </c>
      <c r="R3" s="6">
        <v>3</v>
      </c>
      <c r="S3" s="23">
        <f t="shared" si="3"/>
        <v>3</v>
      </c>
      <c r="T3" s="22">
        <v>379</v>
      </c>
      <c r="U3" s="6">
        <v>2</v>
      </c>
      <c r="V3" s="23">
        <f t="shared" si="4"/>
        <v>2</v>
      </c>
      <c r="W3" s="32">
        <v>23</v>
      </c>
      <c r="X3" s="8">
        <v>1.0454545454545454</v>
      </c>
      <c r="Y3" s="6">
        <v>4</v>
      </c>
      <c r="Z3" s="23">
        <f t="shared" si="5"/>
        <v>4</v>
      </c>
      <c r="AA3" s="51">
        <f t="shared" si="6"/>
        <v>2.9</v>
      </c>
      <c r="AB3" s="53">
        <f t="shared" si="7"/>
        <v>3</v>
      </c>
      <c r="AC3" s="64">
        <v>1</v>
      </c>
      <c r="AD3" s="37">
        <f t="shared" si="8"/>
        <v>3</v>
      </c>
      <c r="AE3" s="39">
        <f t="shared" si="9"/>
        <v>2</v>
      </c>
      <c r="AF3" s="39">
        <v>2</v>
      </c>
      <c r="AG3" s="42">
        <f>AE3-AF3</f>
        <v>0</v>
      </c>
      <c r="AH3" s="44">
        <f>IF(AG3&lt;-1,1,IF(AG3&lt;1,2,IF(AG3=1,3,4)))</f>
        <v>2</v>
      </c>
      <c r="AI3" s="9">
        <v>3</v>
      </c>
      <c r="AJ3" s="88">
        <v>4</v>
      </c>
      <c r="AK3" s="9">
        <f t="shared" si="10"/>
        <v>12</v>
      </c>
      <c r="AL3" s="96">
        <f t="shared" si="11"/>
        <v>3</v>
      </c>
    </row>
    <row r="4" spans="1:38" ht="14.5" x14ac:dyDescent="0.3">
      <c r="A4" s="59">
        <v>3</v>
      </c>
      <c r="B4" s="49" t="s">
        <v>36</v>
      </c>
      <c r="C4" s="22">
        <v>0</v>
      </c>
      <c r="D4" s="6">
        <v>0</v>
      </c>
      <c r="E4" s="6">
        <v>0</v>
      </c>
      <c r="F4" s="6">
        <v>10</v>
      </c>
      <c r="G4" s="6">
        <f t="shared" si="0"/>
        <v>0</v>
      </c>
      <c r="H4" s="5">
        <v>1</v>
      </c>
      <c r="I4" s="23">
        <f t="shared" si="1"/>
        <v>1</v>
      </c>
      <c r="J4" s="22">
        <v>15021</v>
      </c>
      <c r="K4" s="6">
        <v>14105</v>
      </c>
      <c r="L4" s="7">
        <v>93.90187071433327</v>
      </c>
      <c r="M4" s="5">
        <v>2</v>
      </c>
      <c r="N4" s="23">
        <f t="shared" si="2"/>
        <v>2</v>
      </c>
      <c r="O4" s="29">
        <v>500.85</v>
      </c>
      <c r="P4" s="6">
        <v>44.1</v>
      </c>
      <c r="Q4" s="7">
        <v>8.8050314465408803</v>
      </c>
      <c r="R4" s="6">
        <v>3</v>
      </c>
      <c r="S4" s="23">
        <f t="shared" si="3"/>
        <v>3</v>
      </c>
      <c r="T4" s="22">
        <v>1536</v>
      </c>
      <c r="U4" s="6">
        <v>4</v>
      </c>
      <c r="V4" s="23">
        <f t="shared" si="4"/>
        <v>4</v>
      </c>
      <c r="W4" s="32">
        <v>3.3333333333333335</v>
      </c>
      <c r="X4" s="8">
        <v>7.5585789871504161E-2</v>
      </c>
      <c r="Y4" s="6">
        <v>2</v>
      </c>
      <c r="Z4" s="23">
        <f t="shared" si="5"/>
        <v>2</v>
      </c>
      <c r="AA4" s="51">
        <f t="shared" si="6"/>
        <v>3.1</v>
      </c>
      <c r="AB4" s="53">
        <f t="shared" si="7"/>
        <v>3</v>
      </c>
      <c r="AC4" s="64">
        <v>1</v>
      </c>
      <c r="AD4" s="37">
        <f t="shared" si="8"/>
        <v>3</v>
      </c>
      <c r="AE4" s="39">
        <f t="shared" si="9"/>
        <v>2</v>
      </c>
      <c r="AF4" s="39">
        <v>4</v>
      </c>
      <c r="AG4" s="42">
        <f>AE4-AF4</f>
        <v>-2</v>
      </c>
      <c r="AH4" s="43">
        <f>IF(AG4&lt;-1,1,IF(AG4&lt;1,2,IF(AG4=1,3,4)))</f>
        <v>1</v>
      </c>
      <c r="AI4" s="9">
        <v>3</v>
      </c>
      <c r="AJ4" s="88">
        <v>4</v>
      </c>
      <c r="AK4" s="9">
        <f t="shared" si="10"/>
        <v>12</v>
      </c>
      <c r="AL4" s="96">
        <f t="shared" si="11"/>
        <v>3</v>
      </c>
    </row>
    <row r="5" spans="1:38" ht="14.5" x14ac:dyDescent="0.3">
      <c r="A5" s="59">
        <v>4</v>
      </c>
      <c r="B5" s="48" t="s">
        <v>37</v>
      </c>
      <c r="C5" s="22">
        <v>0</v>
      </c>
      <c r="D5" s="6">
        <v>1</v>
      </c>
      <c r="E5" s="6">
        <v>0</v>
      </c>
      <c r="F5" s="6">
        <v>5</v>
      </c>
      <c r="G5" s="6">
        <f t="shared" si="0"/>
        <v>1</v>
      </c>
      <c r="H5" s="5">
        <v>2</v>
      </c>
      <c r="I5" s="23">
        <f t="shared" si="1"/>
        <v>2</v>
      </c>
      <c r="J5" s="22">
        <v>3945</v>
      </c>
      <c r="K5" s="6">
        <v>2800</v>
      </c>
      <c r="L5" s="7">
        <v>70.975918884664125</v>
      </c>
      <c r="M5" s="5">
        <v>3</v>
      </c>
      <c r="N5" s="23">
        <f t="shared" si="2"/>
        <v>3</v>
      </c>
      <c r="O5" s="29">
        <v>711.89</v>
      </c>
      <c r="P5" s="6">
        <v>45.9</v>
      </c>
      <c r="Q5" s="7">
        <v>6.4476253353748474</v>
      </c>
      <c r="R5" s="6">
        <v>3</v>
      </c>
      <c r="S5" s="23">
        <f t="shared" si="3"/>
        <v>3</v>
      </c>
      <c r="T5" s="22">
        <v>579</v>
      </c>
      <c r="U5" s="6">
        <v>3</v>
      </c>
      <c r="V5" s="23">
        <f t="shared" si="4"/>
        <v>3</v>
      </c>
      <c r="W5" s="32">
        <v>1.6666666666666667</v>
      </c>
      <c r="X5" s="8">
        <v>3.6310820624546117E-2</v>
      </c>
      <c r="Y5" s="6">
        <v>2</v>
      </c>
      <c r="Z5" s="23">
        <f t="shared" si="5"/>
        <v>2</v>
      </c>
      <c r="AA5" s="51">
        <f t="shared" si="6"/>
        <v>2.7</v>
      </c>
      <c r="AB5" s="53">
        <f t="shared" si="7"/>
        <v>3</v>
      </c>
      <c r="AC5" s="64">
        <v>2</v>
      </c>
      <c r="AD5" s="37">
        <f t="shared" si="8"/>
        <v>6</v>
      </c>
      <c r="AE5" s="39">
        <f t="shared" si="9"/>
        <v>3</v>
      </c>
      <c r="AF5" s="39">
        <v>3</v>
      </c>
      <c r="AG5" s="42">
        <f>AE5-AF5</f>
        <v>0</v>
      </c>
      <c r="AH5" s="44">
        <f>IF(AG5&lt;-1,1,IF(AG5&lt;1,2,IF(AG5=1,3,4)))</f>
        <v>2</v>
      </c>
      <c r="AI5" s="9">
        <v>3</v>
      </c>
      <c r="AJ5" s="88">
        <v>5</v>
      </c>
      <c r="AK5" s="9">
        <f t="shared" si="10"/>
        <v>15</v>
      </c>
      <c r="AL5" s="96">
        <f t="shared" si="11"/>
        <v>3</v>
      </c>
    </row>
    <row r="6" spans="1:38" ht="14.5" x14ac:dyDescent="0.3">
      <c r="A6" s="59">
        <v>5</v>
      </c>
      <c r="B6" s="48" t="s">
        <v>38</v>
      </c>
      <c r="C6" s="22">
        <v>8</v>
      </c>
      <c r="D6" s="6">
        <v>3</v>
      </c>
      <c r="E6" s="6">
        <v>0</v>
      </c>
      <c r="F6" s="6">
        <v>5</v>
      </c>
      <c r="G6" s="6">
        <f t="shared" si="0"/>
        <v>11</v>
      </c>
      <c r="H6" s="5">
        <v>4</v>
      </c>
      <c r="I6" s="23">
        <f t="shared" si="1"/>
        <v>4</v>
      </c>
      <c r="J6" s="22">
        <v>8209</v>
      </c>
      <c r="K6" s="6">
        <v>7948</v>
      </c>
      <c r="L6" s="7">
        <v>96.820562796930204</v>
      </c>
      <c r="M6" s="5">
        <v>1</v>
      </c>
      <c r="N6" s="23">
        <f t="shared" si="2"/>
        <v>1</v>
      </c>
      <c r="O6" s="29">
        <v>1234.46</v>
      </c>
      <c r="P6" s="6">
        <v>108.6</v>
      </c>
      <c r="Q6" s="7">
        <v>8.797368890040989</v>
      </c>
      <c r="R6" s="6">
        <v>3</v>
      </c>
      <c r="S6" s="23">
        <f t="shared" si="3"/>
        <v>3</v>
      </c>
      <c r="T6" s="22">
        <v>1682</v>
      </c>
      <c r="U6" s="6">
        <v>4</v>
      </c>
      <c r="V6" s="23">
        <f t="shared" si="4"/>
        <v>4</v>
      </c>
      <c r="W6" s="32">
        <v>36.666666666666664</v>
      </c>
      <c r="X6" s="8">
        <v>0.33763044812768567</v>
      </c>
      <c r="Y6" s="6">
        <v>3</v>
      </c>
      <c r="Z6" s="23">
        <f t="shared" si="5"/>
        <v>3</v>
      </c>
      <c r="AA6" s="51">
        <f t="shared" si="6"/>
        <v>3.4</v>
      </c>
      <c r="AB6" s="53">
        <f t="shared" si="7"/>
        <v>3</v>
      </c>
      <c r="AC6" s="64">
        <v>1</v>
      </c>
      <c r="AD6" s="37">
        <f t="shared" si="8"/>
        <v>3</v>
      </c>
      <c r="AE6" s="39">
        <f t="shared" si="9"/>
        <v>2</v>
      </c>
      <c r="AF6" s="39" t="s">
        <v>39</v>
      </c>
      <c r="AG6" s="42" t="s">
        <v>39</v>
      </c>
      <c r="AH6" s="44">
        <f>AE6</f>
        <v>2</v>
      </c>
      <c r="AI6" s="9">
        <v>3</v>
      </c>
      <c r="AJ6" s="88">
        <v>4</v>
      </c>
      <c r="AK6" s="9">
        <f t="shared" si="10"/>
        <v>12</v>
      </c>
      <c r="AL6" s="96">
        <f t="shared" si="11"/>
        <v>3</v>
      </c>
    </row>
    <row r="7" spans="1:38" ht="14.5" x14ac:dyDescent="0.3">
      <c r="A7" s="59">
        <v>6</v>
      </c>
      <c r="B7" s="48" t="s">
        <v>40</v>
      </c>
      <c r="C7" s="22">
        <v>3</v>
      </c>
      <c r="D7" s="6">
        <v>1</v>
      </c>
      <c r="E7" s="6">
        <v>0</v>
      </c>
      <c r="F7" s="6">
        <v>71</v>
      </c>
      <c r="G7" s="6">
        <f t="shared" si="0"/>
        <v>4</v>
      </c>
      <c r="H7" s="5">
        <v>3</v>
      </c>
      <c r="I7" s="23">
        <f t="shared" si="1"/>
        <v>3</v>
      </c>
      <c r="J7" s="22">
        <v>10114</v>
      </c>
      <c r="K7" s="6">
        <v>6485</v>
      </c>
      <c r="L7" s="7">
        <v>64.119042910816688</v>
      </c>
      <c r="M7" s="5">
        <v>3</v>
      </c>
      <c r="N7" s="23">
        <f t="shared" si="2"/>
        <v>3</v>
      </c>
      <c r="O7" s="29">
        <v>993.08</v>
      </c>
      <c r="P7" s="6">
        <v>45.3</v>
      </c>
      <c r="Q7" s="7">
        <v>4.561566036975873</v>
      </c>
      <c r="R7" s="6">
        <v>2</v>
      </c>
      <c r="S7" s="23">
        <f t="shared" si="3"/>
        <v>2</v>
      </c>
      <c r="T7" s="22">
        <v>760</v>
      </c>
      <c r="U7" s="6">
        <v>3</v>
      </c>
      <c r="V7" s="23">
        <f t="shared" si="4"/>
        <v>3</v>
      </c>
      <c r="W7" s="32">
        <v>9</v>
      </c>
      <c r="X7" s="8">
        <v>0.19867549668874174</v>
      </c>
      <c r="Y7" s="6">
        <v>3</v>
      </c>
      <c r="Z7" s="23">
        <f t="shared" si="5"/>
        <v>3</v>
      </c>
      <c r="AA7" s="51">
        <f t="shared" si="6"/>
        <v>2.7</v>
      </c>
      <c r="AB7" s="53">
        <f t="shared" si="7"/>
        <v>3</v>
      </c>
      <c r="AC7" s="64">
        <v>1</v>
      </c>
      <c r="AD7" s="37">
        <f t="shared" si="8"/>
        <v>3</v>
      </c>
      <c r="AE7" s="39">
        <f t="shared" si="9"/>
        <v>2</v>
      </c>
      <c r="AF7" s="39">
        <v>1</v>
      </c>
      <c r="AG7" s="42">
        <f t="shared" ref="AG7:AG27" si="12">AE7-AF7</f>
        <v>1</v>
      </c>
      <c r="AH7" s="56">
        <f t="shared" ref="AH7:AH27" si="13">IF(AG7&lt;-1,1,IF(AG7&lt;1,2,IF(AG7=1,3,4)))</f>
        <v>3</v>
      </c>
      <c r="AI7" s="9">
        <v>3</v>
      </c>
      <c r="AJ7" s="88">
        <v>4</v>
      </c>
      <c r="AK7" s="9">
        <f t="shared" si="10"/>
        <v>12</v>
      </c>
      <c r="AL7" s="96">
        <f t="shared" si="11"/>
        <v>3</v>
      </c>
    </row>
    <row r="8" spans="1:38" ht="14.5" x14ac:dyDescent="0.3">
      <c r="A8" s="59">
        <v>7</v>
      </c>
      <c r="B8" s="48" t="s">
        <v>41</v>
      </c>
      <c r="C8" s="22">
        <v>5</v>
      </c>
      <c r="D8" s="6">
        <v>1</v>
      </c>
      <c r="E8" s="6">
        <v>0</v>
      </c>
      <c r="F8" s="6">
        <v>18</v>
      </c>
      <c r="G8" s="6">
        <f t="shared" si="0"/>
        <v>6</v>
      </c>
      <c r="H8" s="5">
        <v>4</v>
      </c>
      <c r="I8" s="23">
        <f t="shared" si="1"/>
        <v>4</v>
      </c>
      <c r="J8" s="22">
        <v>6557</v>
      </c>
      <c r="K8" s="6">
        <v>6250</v>
      </c>
      <c r="L8" s="7">
        <v>95.317980783895081</v>
      </c>
      <c r="M8" s="5">
        <v>1</v>
      </c>
      <c r="N8" s="23">
        <f t="shared" si="2"/>
        <v>1</v>
      </c>
      <c r="O8" s="29">
        <v>831.6</v>
      </c>
      <c r="P8" s="6">
        <v>70.599999999999994</v>
      </c>
      <c r="Q8" s="7">
        <v>8.4896584896584883</v>
      </c>
      <c r="R8" s="6">
        <v>3</v>
      </c>
      <c r="S8" s="23">
        <f t="shared" si="3"/>
        <v>3</v>
      </c>
      <c r="T8" s="22">
        <v>866</v>
      </c>
      <c r="U8" s="6">
        <v>3</v>
      </c>
      <c r="V8" s="23">
        <f t="shared" si="4"/>
        <v>3</v>
      </c>
      <c r="W8" s="32">
        <v>9</v>
      </c>
      <c r="X8" s="8">
        <v>0.12747875354107649</v>
      </c>
      <c r="Y8" s="6">
        <v>3</v>
      </c>
      <c r="Z8" s="23">
        <f t="shared" si="5"/>
        <v>3</v>
      </c>
      <c r="AA8" s="51">
        <f t="shared" si="6"/>
        <v>3</v>
      </c>
      <c r="AB8" s="53">
        <f t="shared" si="7"/>
        <v>3</v>
      </c>
      <c r="AC8" s="64">
        <v>2</v>
      </c>
      <c r="AD8" s="37">
        <f t="shared" si="8"/>
        <v>6</v>
      </c>
      <c r="AE8" s="39">
        <f t="shared" si="9"/>
        <v>3</v>
      </c>
      <c r="AF8" s="39">
        <v>2</v>
      </c>
      <c r="AG8" s="42">
        <f t="shared" si="12"/>
        <v>1</v>
      </c>
      <c r="AH8" s="56">
        <f t="shared" si="13"/>
        <v>3</v>
      </c>
      <c r="AI8" s="9">
        <v>3</v>
      </c>
      <c r="AJ8" s="88">
        <v>5</v>
      </c>
      <c r="AK8" s="9">
        <f t="shared" si="10"/>
        <v>15</v>
      </c>
      <c r="AL8" s="96">
        <f t="shared" si="11"/>
        <v>3</v>
      </c>
    </row>
    <row r="9" spans="1:38" ht="14.5" x14ac:dyDescent="0.3">
      <c r="A9" s="59">
        <v>8</v>
      </c>
      <c r="B9" s="48" t="s">
        <v>42</v>
      </c>
      <c r="C9" s="22">
        <v>9</v>
      </c>
      <c r="D9" s="6">
        <v>1</v>
      </c>
      <c r="E9" s="6">
        <v>1</v>
      </c>
      <c r="F9" s="6">
        <v>7</v>
      </c>
      <c r="G9" s="6">
        <f t="shared" si="0"/>
        <v>11</v>
      </c>
      <c r="H9" s="5">
        <v>4</v>
      </c>
      <c r="I9" s="23">
        <f t="shared" si="1"/>
        <v>4</v>
      </c>
      <c r="J9" s="22">
        <v>4367</v>
      </c>
      <c r="K9" s="6">
        <v>4358</v>
      </c>
      <c r="L9" s="7">
        <v>99.793908861918936</v>
      </c>
      <c r="M9" s="5">
        <v>1</v>
      </c>
      <c r="N9" s="23">
        <f t="shared" si="2"/>
        <v>1</v>
      </c>
      <c r="O9" s="29">
        <v>485.02</v>
      </c>
      <c r="P9" s="6">
        <v>66.099999999999994</v>
      </c>
      <c r="Q9" s="7">
        <v>13.628303987464433</v>
      </c>
      <c r="R9" s="6">
        <v>4</v>
      </c>
      <c r="S9" s="23">
        <f t="shared" si="3"/>
        <v>4</v>
      </c>
      <c r="T9" s="22">
        <v>1056</v>
      </c>
      <c r="U9" s="6">
        <v>4</v>
      </c>
      <c r="V9" s="23">
        <f t="shared" si="4"/>
        <v>4</v>
      </c>
      <c r="W9" s="32">
        <v>2</v>
      </c>
      <c r="X9" s="8">
        <v>3.0257186081694407E-2</v>
      </c>
      <c r="Y9" s="6">
        <v>2</v>
      </c>
      <c r="Z9" s="23">
        <f t="shared" si="5"/>
        <v>2</v>
      </c>
      <c r="AA9" s="51">
        <f t="shared" si="6"/>
        <v>3.4</v>
      </c>
      <c r="AB9" s="53">
        <f t="shared" si="7"/>
        <v>3</v>
      </c>
      <c r="AC9" s="64">
        <v>2</v>
      </c>
      <c r="AD9" s="37">
        <f t="shared" si="8"/>
        <v>6</v>
      </c>
      <c r="AE9" s="39">
        <f t="shared" si="9"/>
        <v>3</v>
      </c>
      <c r="AF9" s="39">
        <v>3</v>
      </c>
      <c r="AG9" s="42">
        <f t="shared" si="12"/>
        <v>0</v>
      </c>
      <c r="AH9" s="44">
        <f t="shared" si="13"/>
        <v>2</v>
      </c>
      <c r="AI9" s="9">
        <v>3</v>
      </c>
      <c r="AJ9" s="88">
        <v>5</v>
      </c>
      <c r="AK9" s="9">
        <f t="shared" si="10"/>
        <v>15</v>
      </c>
      <c r="AL9" s="96">
        <f t="shared" si="11"/>
        <v>3</v>
      </c>
    </row>
    <row r="10" spans="1:38" ht="14.5" x14ac:dyDescent="0.3">
      <c r="A10" s="59">
        <v>9</v>
      </c>
      <c r="B10" s="48" t="s">
        <v>43</v>
      </c>
      <c r="C10" s="22">
        <v>0</v>
      </c>
      <c r="D10" s="6">
        <v>3</v>
      </c>
      <c r="E10" s="6">
        <v>0</v>
      </c>
      <c r="F10" s="6">
        <v>0</v>
      </c>
      <c r="G10" s="6">
        <f t="shared" si="0"/>
        <v>3</v>
      </c>
      <c r="H10" s="5">
        <v>3</v>
      </c>
      <c r="I10" s="23">
        <f t="shared" si="1"/>
        <v>3</v>
      </c>
      <c r="J10" s="22">
        <v>6072</v>
      </c>
      <c r="K10" s="6">
        <v>1893</v>
      </c>
      <c r="L10" s="7">
        <v>31.175889328063242</v>
      </c>
      <c r="M10" s="5">
        <v>4</v>
      </c>
      <c r="N10" s="23">
        <f t="shared" si="2"/>
        <v>4</v>
      </c>
      <c r="O10" s="29">
        <v>1148</v>
      </c>
      <c r="P10" s="6">
        <v>13.1</v>
      </c>
      <c r="Q10" s="7">
        <v>1.1411149825783973</v>
      </c>
      <c r="R10" s="6">
        <v>2</v>
      </c>
      <c r="S10" s="23">
        <f t="shared" si="3"/>
        <v>2</v>
      </c>
      <c r="T10" s="22">
        <v>203</v>
      </c>
      <c r="U10" s="6">
        <v>1</v>
      </c>
      <c r="V10" s="23">
        <f t="shared" si="4"/>
        <v>1</v>
      </c>
      <c r="W10" s="32">
        <v>10</v>
      </c>
      <c r="X10" s="8">
        <v>0.76335877862595425</v>
      </c>
      <c r="Y10" s="6">
        <v>3</v>
      </c>
      <c r="Z10" s="23">
        <f t="shared" si="5"/>
        <v>3</v>
      </c>
      <c r="AA10" s="51">
        <f t="shared" si="6"/>
        <v>1.9</v>
      </c>
      <c r="AB10" s="53">
        <f t="shared" si="7"/>
        <v>2</v>
      </c>
      <c r="AC10" s="64">
        <v>1</v>
      </c>
      <c r="AD10" s="37">
        <f t="shared" si="8"/>
        <v>2</v>
      </c>
      <c r="AE10" s="39">
        <f t="shared" si="9"/>
        <v>1</v>
      </c>
      <c r="AF10" s="39">
        <v>3</v>
      </c>
      <c r="AG10" s="42">
        <f t="shared" si="12"/>
        <v>-2</v>
      </c>
      <c r="AH10" s="43">
        <f t="shared" si="13"/>
        <v>1</v>
      </c>
      <c r="AI10" s="9">
        <v>3</v>
      </c>
      <c r="AJ10" s="88">
        <v>3</v>
      </c>
      <c r="AK10" s="9">
        <f t="shared" si="10"/>
        <v>9</v>
      </c>
      <c r="AL10" s="93">
        <f t="shared" si="11"/>
        <v>2</v>
      </c>
    </row>
    <row r="11" spans="1:38" ht="14.5" x14ac:dyDescent="0.3">
      <c r="A11" s="59">
        <v>10</v>
      </c>
      <c r="B11" s="48" t="s">
        <v>44</v>
      </c>
      <c r="C11" s="22">
        <v>0</v>
      </c>
      <c r="D11" s="6">
        <v>0</v>
      </c>
      <c r="E11" s="6">
        <v>2</v>
      </c>
      <c r="F11" s="6">
        <v>1</v>
      </c>
      <c r="G11" s="6">
        <f t="shared" si="0"/>
        <v>2</v>
      </c>
      <c r="H11" s="5">
        <v>3</v>
      </c>
      <c r="I11" s="23">
        <f t="shared" si="1"/>
        <v>3</v>
      </c>
      <c r="J11" s="22">
        <v>4452</v>
      </c>
      <c r="K11" s="6">
        <v>820</v>
      </c>
      <c r="L11" s="7">
        <v>18.418688230008986</v>
      </c>
      <c r="M11" s="5">
        <v>4</v>
      </c>
      <c r="N11" s="23">
        <f t="shared" si="2"/>
        <v>4</v>
      </c>
      <c r="O11" s="29">
        <v>842.89</v>
      </c>
      <c r="P11" s="6">
        <v>6.6</v>
      </c>
      <c r="Q11" s="7">
        <v>0.78302032293656354</v>
      </c>
      <c r="R11" s="6">
        <v>1</v>
      </c>
      <c r="S11" s="23">
        <f t="shared" si="3"/>
        <v>1</v>
      </c>
      <c r="T11" s="22">
        <v>141</v>
      </c>
      <c r="U11" s="6">
        <v>1</v>
      </c>
      <c r="V11" s="23">
        <f t="shared" si="4"/>
        <v>1</v>
      </c>
      <c r="W11" s="32">
        <v>0</v>
      </c>
      <c r="X11" s="8">
        <v>0</v>
      </c>
      <c r="Y11" s="6">
        <v>1</v>
      </c>
      <c r="Z11" s="23">
        <f t="shared" si="5"/>
        <v>1</v>
      </c>
      <c r="AA11" s="51">
        <f t="shared" si="6"/>
        <v>1</v>
      </c>
      <c r="AB11" s="53">
        <f t="shared" si="7"/>
        <v>1</v>
      </c>
      <c r="AC11" s="64">
        <v>1</v>
      </c>
      <c r="AD11" s="37">
        <f t="shared" si="8"/>
        <v>1</v>
      </c>
      <c r="AE11" s="39">
        <f t="shared" si="9"/>
        <v>1</v>
      </c>
      <c r="AF11" s="39">
        <v>3</v>
      </c>
      <c r="AG11" s="42">
        <f t="shared" si="12"/>
        <v>-2</v>
      </c>
      <c r="AH11" s="43">
        <f t="shared" si="13"/>
        <v>1</v>
      </c>
      <c r="AI11" s="9">
        <v>3</v>
      </c>
      <c r="AJ11" s="88">
        <v>3</v>
      </c>
      <c r="AK11" s="9">
        <f t="shared" si="10"/>
        <v>9</v>
      </c>
      <c r="AL11" s="93">
        <f t="shared" si="11"/>
        <v>2</v>
      </c>
    </row>
    <row r="12" spans="1:38" ht="14.5" x14ac:dyDescent="0.3">
      <c r="A12" s="59">
        <v>11</v>
      </c>
      <c r="B12" s="48" t="s">
        <v>45</v>
      </c>
      <c r="C12" s="22">
        <v>0</v>
      </c>
      <c r="D12" s="6">
        <v>3</v>
      </c>
      <c r="E12" s="6">
        <v>2</v>
      </c>
      <c r="F12" s="6">
        <v>4</v>
      </c>
      <c r="G12" s="6">
        <f t="shared" si="0"/>
        <v>5</v>
      </c>
      <c r="H12" s="5">
        <v>3</v>
      </c>
      <c r="I12" s="23">
        <f t="shared" si="1"/>
        <v>3</v>
      </c>
      <c r="J12" s="22">
        <v>7381</v>
      </c>
      <c r="K12" s="6">
        <v>2767</v>
      </c>
      <c r="L12" s="7">
        <v>37.488145237772656</v>
      </c>
      <c r="M12" s="5">
        <v>4</v>
      </c>
      <c r="N12" s="23">
        <f t="shared" si="2"/>
        <v>4</v>
      </c>
      <c r="O12" s="29">
        <v>1150.77</v>
      </c>
      <c r="P12" s="6">
        <v>44.6</v>
      </c>
      <c r="Q12" s="7">
        <v>3.8756658585121269</v>
      </c>
      <c r="R12" s="6">
        <v>2</v>
      </c>
      <c r="S12" s="23">
        <f t="shared" si="3"/>
        <v>2</v>
      </c>
      <c r="T12" s="22">
        <v>592</v>
      </c>
      <c r="U12" s="6">
        <v>3</v>
      </c>
      <c r="V12" s="23">
        <f t="shared" si="4"/>
        <v>3</v>
      </c>
      <c r="W12" s="32">
        <v>0</v>
      </c>
      <c r="X12" s="8">
        <v>0</v>
      </c>
      <c r="Y12" s="6">
        <v>1</v>
      </c>
      <c r="Z12" s="23">
        <f t="shared" si="5"/>
        <v>1</v>
      </c>
      <c r="AA12" s="51">
        <f t="shared" si="6"/>
        <v>2.1</v>
      </c>
      <c r="AB12" s="53">
        <f t="shared" si="7"/>
        <v>2</v>
      </c>
      <c r="AC12" s="64">
        <v>1</v>
      </c>
      <c r="AD12" s="37">
        <f t="shared" si="8"/>
        <v>2</v>
      </c>
      <c r="AE12" s="39">
        <f t="shared" si="9"/>
        <v>1</v>
      </c>
      <c r="AF12" s="39">
        <v>3</v>
      </c>
      <c r="AG12" s="42">
        <f t="shared" si="12"/>
        <v>-2</v>
      </c>
      <c r="AH12" s="43">
        <f t="shared" si="13"/>
        <v>1</v>
      </c>
      <c r="AI12" s="9">
        <v>3</v>
      </c>
      <c r="AJ12" s="88">
        <v>3</v>
      </c>
      <c r="AK12" s="9">
        <f t="shared" si="10"/>
        <v>9</v>
      </c>
      <c r="AL12" s="93">
        <f t="shared" si="11"/>
        <v>2</v>
      </c>
    </row>
    <row r="13" spans="1:38" ht="14.5" x14ac:dyDescent="0.3">
      <c r="A13" s="59">
        <v>12</v>
      </c>
      <c r="B13" s="48" t="s">
        <v>46</v>
      </c>
      <c r="C13" s="22">
        <v>2</v>
      </c>
      <c r="D13" s="6">
        <v>2</v>
      </c>
      <c r="E13" s="6">
        <v>1</v>
      </c>
      <c r="F13" s="6">
        <v>2</v>
      </c>
      <c r="G13" s="6">
        <f t="shared" si="0"/>
        <v>5</v>
      </c>
      <c r="H13" s="5">
        <v>3</v>
      </c>
      <c r="I13" s="23">
        <f t="shared" si="1"/>
        <v>3</v>
      </c>
      <c r="J13" s="22">
        <v>7010</v>
      </c>
      <c r="K13" s="6">
        <v>6785</v>
      </c>
      <c r="L13" s="7">
        <v>96.790299572039942</v>
      </c>
      <c r="M13" s="5">
        <v>1</v>
      </c>
      <c r="N13" s="23">
        <f t="shared" si="2"/>
        <v>1</v>
      </c>
      <c r="O13" s="29">
        <v>749.42</v>
      </c>
      <c r="P13" s="6">
        <v>120.3</v>
      </c>
      <c r="Q13" s="7">
        <v>16.052413866723601</v>
      </c>
      <c r="R13" s="6">
        <v>4</v>
      </c>
      <c r="S13" s="23">
        <f t="shared" si="3"/>
        <v>4</v>
      </c>
      <c r="T13" s="22">
        <v>1455</v>
      </c>
      <c r="U13" s="6">
        <v>4</v>
      </c>
      <c r="V13" s="23">
        <f t="shared" si="4"/>
        <v>4</v>
      </c>
      <c r="W13" s="32">
        <v>205</v>
      </c>
      <c r="X13" s="8">
        <v>1.7040731504571904</v>
      </c>
      <c r="Y13" s="6">
        <v>4</v>
      </c>
      <c r="Z13" s="23">
        <f t="shared" si="5"/>
        <v>4</v>
      </c>
      <c r="AA13" s="51">
        <f t="shared" si="6"/>
        <v>4</v>
      </c>
      <c r="AB13" s="53">
        <f t="shared" si="7"/>
        <v>4</v>
      </c>
      <c r="AC13" s="64">
        <v>1</v>
      </c>
      <c r="AD13" s="37">
        <f t="shared" si="8"/>
        <v>4</v>
      </c>
      <c r="AE13" s="39">
        <f t="shared" si="9"/>
        <v>2</v>
      </c>
      <c r="AF13" s="39">
        <v>4</v>
      </c>
      <c r="AG13" s="42">
        <f t="shared" si="12"/>
        <v>-2</v>
      </c>
      <c r="AH13" s="43">
        <f t="shared" si="13"/>
        <v>1</v>
      </c>
      <c r="AI13" s="9">
        <v>3</v>
      </c>
      <c r="AJ13" s="88">
        <v>4</v>
      </c>
      <c r="AK13" s="9">
        <f t="shared" si="10"/>
        <v>12</v>
      </c>
      <c r="AL13" s="96">
        <f t="shared" si="11"/>
        <v>3</v>
      </c>
    </row>
    <row r="14" spans="1:38" ht="14.5" x14ac:dyDescent="0.3">
      <c r="A14" s="59">
        <v>13</v>
      </c>
      <c r="B14" s="48" t="s">
        <v>47</v>
      </c>
      <c r="C14" s="22">
        <v>0</v>
      </c>
      <c r="D14" s="6">
        <v>2</v>
      </c>
      <c r="E14" s="6">
        <v>2</v>
      </c>
      <c r="F14" s="6">
        <v>10</v>
      </c>
      <c r="G14" s="6">
        <f t="shared" si="0"/>
        <v>4</v>
      </c>
      <c r="H14" s="5">
        <v>3</v>
      </c>
      <c r="I14" s="23">
        <f t="shared" si="1"/>
        <v>3</v>
      </c>
      <c r="J14" s="22">
        <v>6001</v>
      </c>
      <c r="K14" s="6">
        <v>4540</v>
      </c>
      <c r="L14" s="7">
        <v>75.654057657057152</v>
      </c>
      <c r="M14" s="5">
        <v>3</v>
      </c>
      <c r="N14" s="23">
        <f t="shared" si="2"/>
        <v>3</v>
      </c>
      <c r="O14" s="29">
        <v>479.89</v>
      </c>
      <c r="P14" s="6">
        <v>21.9</v>
      </c>
      <c r="Q14" s="7">
        <v>4.5635458125820501</v>
      </c>
      <c r="R14" s="6">
        <v>2</v>
      </c>
      <c r="S14" s="23">
        <f t="shared" si="3"/>
        <v>2</v>
      </c>
      <c r="T14" s="22">
        <v>631</v>
      </c>
      <c r="U14" s="6">
        <v>3</v>
      </c>
      <c r="V14" s="23">
        <f t="shared" si="4"/>
        <v>3</v>
      </c>
      <c r="W14" s="32">
        <v>52</v>
      </c>
      <c r="X14" s="8">
        <v>2.3744292237442925</v>
      </c>
      <c r="Y14" s="6">
        <v>4</v>
      </c>
      <c r="Z14" s="23">
        <f t="shared" si="5"/>
        <v>4</v>
      </c>
      <c r="AA14" s="51">
        <f t="shared" si="6"/>
        <v>3</v>
      </c>
      <c r="AB14" s="53">
        <f t="shared" si="7"/>
        <v>3</v>
      </c>
      <c r="AC14" s="64">
        <v>1</v>
      </c>
      <c r="AD14" s="37">
        <f t="shared" si="8"/>
        <v>3</v>
      </c>
      <c r="AE14" s="39">
        <f t="shared" si="9"/>
        <v>2</v>
      </c>
      <c r="AF14" s="39">
        <v>2</v>
      </c>
      <c r="AG14" s="42">
        <f t="shared" si="12"/>
        <v>0</v>
      </c>
      <c r="AH14" s="44">
        <f t="shared" si="13"/>
        <v>2</v>
      </c>
      <c r="AI14" s="9">
        <v>3</v>
      </c>
      <c r="AJ14" s="88">
        <v>4</v>
      </c>
      <c r="AK14" s="9">
        <f t="shared" si="10"/>
        <v>12</v>
      </c>
      <c r="AL14" s="96">
        <f t="shared" si="11"/>
        <v>3</v>
      </c>
    </row>
    <row r="15" spans="1:38" ht="14.5" x14ac:dyDescent="0.3">
      <c r="A15" s="59">
        <v>14</v>
      </c>
      <c r="B15" s="48" t="s">
        <v>48</v>
      </c>
      <c r="C15" s="22">
        <v>9</v>
      </c>
      <c r="D15" s="6">
        <v>0</v>
      </c>
      <c r="E15" s="6">
        <v>4</v>
      </c>
      <c r="F15" s="6">
        <v>16</v>
      </c>
      <c r="G15" s="6">
        <f t="shared" si="0"/>
        <v>13</v>
      </c>
      <c r="H15" s="5">
        <v>4</v>
      </c>
      <c r="I15" s="23">
        <f t="shared" si="1"/>
        <v>4</v>
      </c>
      <c r="J15" s="22">
        <v>7685</v>
      </c>
      <c r="K15" s="6">
        <v>2768</v>
      </c>
      <c r="L15" s="7">
        <v>36.018217306441116</v>
      </c>
      <c r="M15" s="5">
        <v>4</v>
      </c>
      <c r="N15" s="23">
        <f t="shared" si="2"/>
        <v>4</v>
      </c>
      <c r="O15" s="29">
        <v>1032.57</v>
      </c>
      <c r="P15" s="6">
        <v>26.4</v>
      </c>
      <c r="Q15" s="7">
        <v>2.556727388942154</v>
      </c>
      <c r="R15" s="6">
        <v>2</v>
      </c>
      <c r="S15" s="23">
        <f t="shared" si="3"/>
        <v>2</v>
      </c>
      <c r="T15" s="22">
        <v>554</v>
      </c>
      <c r="U15" s="6">
        <v>3</v>
      </c>
      <c r="V15" s="23">
        <f t="shared" si="4"/>
        <v>3</v>
      </c>
      <c r="W15" s="32">
        <v>11.333333333333334</v>
      </c>
      <c r="X15" s="8">
        <v>0.42929292929292934</v>
      </c>
      <c r="Y15" s="6">
        <v>3</v>
      </c>
      <c r="Z15" s="23">
        <f t="shared" si="5"/>
        <v>3</v>
      </c>
      <c r="AA15" s="51">
        <f t="shared" si="6"/>
        <v>2.7</v>
      </c>
      <c r="AB15" s="53">
        <f t="shared" si="7"/>
        <v>3</v>
      </c>
      <c r="AC15" s="64">
        <v>2</v>
      </c>
      <c r="AD15" s="37">
        <f t="shared" si="8"/>
        <v>6</v>
      </c>
      <c r="AE15" s="39">
        <f t="shared" si="9"/>
        <v>3</v>
      </c>
      <c r="AF15" s="39">
        <v>2</v>
      </c>
      <c r="AG15" s="42">
        <f t="shared" si="12"/>
        <v>1</v>
      </c>
      <c r="AH15" s="56">
        <f t="shared" si="13"/>
        <v>3</v>
      </c>
      <c r="AI15" s="9">
        <v>3</v>
      </c>
      <c r="AJ15" s="88">
        <v>5</v>
      </c>
      <c r="AK15" s="9">
        <f t="shared" si="10"/>
        <v>15</v>
      </c>
      <c r="AL15" s="96">
        <f t="shared" si="11"/>
        <v>3</v>
      </c>
    </row>
    <row r="16" spans="1:38" ht="14.5" x14ac:dyDescent="0.3">
      <c r="A16" s="59">
        <v>15</v>
      </c>
      <c r="B16" s="48" t="s">
        <v>49</v>
      </c>
      <c r="C16" s="22">
        <v>2</v>
      </c>
      <c r="D16" s="6">
        <v>1</v>
      </c>
      <c r="E16" s="6">
        <v>0</v>
      </c>
      <c r="F16" s="6">
        <v>1</v>
      </c>
      <c r="G16" s="6">
        <f t="shared" si="0"/>
        <v>3</v>
      </c>
      <c r="H16" s="5">
        <v>3</v>
      </c>
      <c r="I16" s="23">
        <f t="shared" si="1"/>
        <v>3</v>
      </c>
      <c r="J16" s="22">
        <v>6392</v>
      </c>
      <c r="K16" s="6">
        <v>4965</v>
      </c>
      <c r="L16" s="7">
        <v>77.675219023779718</v>
      </c>
      <c r="M16" s="5">
        <v>3</v>
      </c>
      <c r="N16" s="23">
        <f t="shared" si="2"/>
        <v>3</v>
      </c>
      <c r="O16" s="29">
        <v>798.55</v>
      </c>
      <c r="P16" s="6">
        <v>42.3</v>
      </c>
      <c r="Q16" s="7">
        <v>5.2971009955544428</v>
      </c>
      <c r="R16" s="6">
        <v>3</v>
      </c>
      <c r="S16" s="23">
        <f t="shared" si="3"/>
        <v>3</v>
      </c>
      <c r="T16" s="22">
        <v>838</v>
      </c>
      <c r="U16" s="6">
        <v>3</v>
      </c>
      <c r="V16" s="23">
        <f t="shared" si="4"/>
        <v>3</v>
      </c>
      <c r="W16" s="32">
        <v>2.3333333333333335</v>
      </c>
      <c r="X16" s="8">
        <v>5.5161544523246661E-2</v>
      </c>
      <c r="Y16" s="6">
        <v>2</v>
      </c>
      <c r="Z16" s="23">
        <f t="shared" si="5"/>
        <v>2</v>
      </c>
      <c r="AA16" s="51">
        <f t="shared" si="6"/>
        <v>2.7</v>
      </c>
      <c r="AB16" s="53">
        <f t="shared" si="7"/>
        <v>3</v>
      </c>
      <c r="AC16" s="64">
        <v>1</v>
      </c>
      <c r="AD16" s="37">
        <f t="shared" si="8"/>
        <v>3</v>
      </c>
      <c r="AE16" s="39">
        <f t="shared" si="9"/>
        <v>2</v>
      </c>
      <c r="AF16" s="39">
        <v>2</v>
      </c>
      <c r="AG16" s="42">
        <f t="shared" si="12"/>
        <v>0</v>
      </c>
      <c r="AH16" s="44">
        <f t="shared" si="13"/>
        <v>2</v>
      </c>
      <c r="AI16" s="9">
        <v>3</v>
      </c>
      <c r="AJ16" s="88">
        <v>3</v>
      </c>
      <c r="AK16" s="9">
        <f t="shared" si="10"/>
        <v>9</v>
      </c>
      <c r="AL16" s="93">
        <f t="shared" si="11"/>
        <v>2</v>
      </c>
    </row>
    <row r="17" spans="1:38" ht="14.5" x14ac:dyDescent="0.3">
      <c r="A17" s="59">
        <v>16</v>
      </c>
      <c r="B17" s="48" t="s">
        <v>50</v>
      </c>
      <c r="C17" s="22">
        <v>0</v>
      </c>
      <c r="D17" s="6">
        <v>0</v>
      </c>
      <c r="E17" s="6">
        <v>1</v>
      </c>
      <c r="F17" s="6">
        <v>0</v>
      </c>
      <c r="G17" s="6">
        <f t="shared" si="0"/>
        <v>1</v>
      </c>
      <c r="H17" s="5">
        <v>2</v>
      </c>
      <c r="I17" s="23">
        <f t="shared" si="1"/>
        <v>2</v>
      </c>
      <c r="J17" s="22">
        <v>8423</v>
      </c>
      <c r="K17" s="6">
        <v>5915</v>
      </c>
      <c r="L17" s="7">
        <v>70.224385610827497</v>
      </c>
      <c r="M17" s="5">
        <v>3</v>
      </c>
      <c r="N17" s="23">
        <f t="shared" si="2"/>
        <v>3</v>
      </c>
      <c r="O17" s="29">
        <v>1292.9100000000001</v>
      </c>
      <c r="P17" s="6">
        <v>68.3</v>
      </c>
      <c r="Q17" s="7">
        <v>5.2826569521467075</v>
      </c>
      <c r="R17" s="6">
        <v>3</v>
      </c>
      <c r="S17" s="23">
        <f t="shared" si="3"/>
        <v>3</v>
      </c>
      <c r="T17" s="22">
        <v>971</v>
      </c>
      <c r="U17" s="6">
        <v>3</v>
      </c>
      <c r="V17" s="23">
        <f t="shared" si="4"/>
        <v>3</v>
      </c>
      <c r="W17" s="32">
        <v>20.666666666666668</v>
      </c>
      <c r="X17" s="8">
        <v>0.30258662762323085</v>
      </c>
      <c r="Y17" s="6">
        <v>3</v>
      </c>
      <c r="Z17" s="23">
        <f t="shared" si="5"/>
        <v>3</v>
      </c>
      <c r="AA17" s="51">
        <f t="shared" si="6"/>
        <v>3</v>
      </c>
      <c r="AB17" s="53">
        <f t="shared" si="7"/>
        <v>3</v>
      </c>
      <c r="AC17" s="64">
        <v>1</v>
      </c>
      <c r="AD17" s="37">
        <f t="shared" si="8"/>
        <v>3</v>
      </c>
      <c r="AE17" s="39">
        <f t="shared" si="9"/>
        <v>2</v>
      </c>
      <c r="AF17" s="39">
        <v>3</v>
      </c>
      <c r="AG17" s="42">
        <f t="shared" si="12"/>
        <v>-1</v>
      </c>
      <c r="AH17" s="44">
        <f t="shared" si="13"/>
        <v>2</v>
      </c>
      <c r="AI17" s="9">
        <v>3</v>
      </c>
      <c r="AJ17" s="88">
        <v>3</v>
      </c>
      <c r="AK17" s="9">
        <f t="shared" si="10"/>
        <v>9</v>
      </c>
      <c r="AL17" s="93">
        <f t="shared" si="11"/>
        <v>2</v>
      </c>
    </row>
    <row r="18" spans="1:38" ht="14.5" x14ac:dyDescent="0.3">
      <c r="A18" s="59">
        <v>17</v>
      </c>
      <c r="B18" s="48" t="s">
        <v>51</v>
      </c>
      <c r="C18" s="22">
        <v>9</v>
      </c>
      <c r="D18" s="6">
        <v>2</v>
      </c>
      <c r="E18" s="6">
        <v>1</v>
      </c>
      <c r="F18" s="6">
        <v>1</v>
      </c>
      <c r="G18" s="6">
        <f t="shared" si="0"/>
        <v>12</v>
      </c>
      <c r="H18" s="5">
        <v>4</v>
      </c>
      <c r="I18" s="23">
        <f t="shared" si="1"/>
        <v>4</v>
      </c>
      <c r="J18" s="22">
        <v>9748</v>
      </c>
      <c r="K18" s="6">
        <v>4000</v>
      </c>
      <c r="L18" s="7">
        <v>41.034058268362742</v>
      </c>
      <c r="M18" s="5">
        <v>4</v>
      </c>
      <c r="N18" s="23">
        <f t="shared" si="2"/>
        <v>4</v>
      </c>
      <c r="O18" s="29">
        <v>1350.37</v>
      </c>
      <c r="P18" s="6">
        <v>16.899999999999999</v>
      </c>
      <c r="Q18" s="7">
        <v>1.2515088457237646</v>
      </c>
      <c r="R18" s="6">
        <v>2</v>
      </c>
      <c r="S18" s="23">
        <f t="shared" si="3"/>
        <v>2</v>
      </c>
      <c r="T18" s="22">
        <v>388</v>
      </c>
      <c r="U18" s="6">
        <v>2</v>
      </c>
      <c r="V18" s="23">
        <f t="shared" si="4"/>
        <v>2</v>
      </c>
      <c r="W18" s="32">
        <v>5</v>
      </c>
      <c r="X18" s="8">
        <v>0.29585798816568049</v>
      </c>
      <c r="Y18" s="6">
        <v>3</v>
      </c>
      <c r="Z18" s="23">
        <f t="shared" si="5"/>
        <v>3</v>
      </c>
      <c r="AA18" s="51">
        <f t="shared" si="6"/>
        <v>2.2999999999999998</v>
      </c>
      <c r="AB18" s="53">
        <f t="shared" si="7"/>
        <v>2</v>
      </c>
      <c r="AC18" s="64">
        <v>1</v>
      </c>
      <c r="AD18" s="37">
        <f t="shared" si="8"/>
        <v>2</v>
      </c>
      <c r="AE18" s="39">
        <f t="shared" si="9"/>
        <v>1</v>
      </c>
      <c r="AF18" s="39">
        <v>3</v>
      </c>
      <c r="AG18" s="42">
        <f t="shared" si="12"/>
        <v>-2</v>
      </c>
      <c r="AH18" s="43">
        <f t="shared" si="13"/>
        <v>1</v>
      </c>
      <c r="AI18" s="9">
        <v>3</v>
      </c>
      <c r="AJ18" s="88">
        <v>3</v>
      </c>
      <c r="AK18" s="9">
        <f t="shared" si="10"/>
        <v>9</v>
      </c>
      <c r="AL18" s="93">
        <f t="shared" si="11"/>
        <v>2</v>
      </c>
    </row>
    <row r="19" spans="1:38" ht="14.5" x14ac:dyDescent="0.3">
      <c r="A19" s="59">
        <v>18</v>
      </c>
      <c r="B19" s="48" t="s">
        <v>52</v>
      </c>
      <c r="C19" s="22">
        <v>0</v>
      </c>
      <c r="D19" s="6">
        <v>0</v>
      </c>
      <c r="E19" s="6">
        <v>0</v>
      </c>
      <c r="F19" s="6">
        <v>0</v>
      </c>
      <c r="G19" s="6">
        <f t="shared" si="0"/>
        <v>0</v>
      </c>
      <c r="H19" s="5">
        <v>1</v>
      </c>
      <c r="I19" s="23">
        <f t="shared" si="1"/>
        <v>1</v>
      </c>
      <c r="J19" s="22">
        <v>9453</v>
      </c>
      <c r="K19" s="6">
        <v>6802</v>
      </c>
      <c r="L19" s="7">
        <v>71.955992806516448</v>
      </c>
      <c r="M19" s="5">
        <v>3</v>
      </c>
      <c r="N19" s="23">
        <f t="shared" si="2"/>
        <v>3</v>
      </c>
      <c r="O19" s="29">
        <v>841.48</v>
      </c>
      <c r="P19" s="6">
        <v>48.2</v>
      </c>
      <c r="Q19" s="7">
        <v>5.7280030422588775</v>
      </c>
      <c r="R19" s="6">
        <v>3</v>
      </c>
      <c r="S19" s="23">
        <f t="shared" si="3"/>
        <v>3</v>
      </c>
      <c r="T19" s="22">
        <v>919</v>
      </c>
      <c r="U19" s="6">
        <v>3</v>
      </c>
      <c r="V19" s="23">
        <f t="shared" si="4"/>
        <v>3</v>
      </c>
      <c r="W19" s="32">
        <v>0.33333333333333331</v>
      </c>
      <c r="X19" s="8">
        <v>6.9156293222683253E-3</v>
      </c>
      <c r="Y19" s="6">
        <v>1</v>
      </c>
      <c r="Z19" s="23">
        <f t="shared" si="5"/>
        <v>1</v>
      </c>
      <c r="AA19" s="51">
        <f t="shared" si="6"/>
        <v>2.4</v>
      </c>
      <c r="AB19" s="53">
        <f t="shared" si="7"/>
        <v>2</v>
      </c>
      <c r="AC19" s="64">
        <v>1</v>
      </c>
      <c r="AD19" s="37">
        <f t="shared" si="8"/>
        <v>2</v>
      </c>
      <c r="AE19" s="39">
        <f t="shared" si="9"/>
        <v>1</v>
      </c>
      <c r="AF19" s="39">
        <v>2</v>
      </c>
      <c r="AG19" s="42">
        <f t="shared" si="12"/>
        <v>-1</v>
      </c>
      <c r="AH19" s="44">
        <f t="shared" si="13"/>
        <v>2</v>
      </c>
      <c r="AI19" s="9">
        <v>3</v>
      </c>
      <c r="AJ19" s="88">
        <v>3</v>
      </c>
      <c r="AK19" s="9">
        <f t="shared" si="10"/>
        <v>9</v>
      </c>
      <c r="AL19" s="93">
        <f t="shared" si="11"/>
        <v>2</v>
      </c>
    </row>
    <row r="20" spans="1:38" ht="14.5" x14ac:dyDescent="0.3">
      <c r="A20" s="59">
        <v>19</v>
      </c>
      <c r="B20" s="48" t="s">
        <v>53</v>
      </c>
      <c r="C20" s="22">
        <v>1</v>
      </c>
      <c r="D20" s="6">
        <v>0</v>
      </c>
      <c r="E20" s="6">
        <v>0</v>
      </c>
      <c r="F20" s="6">
        <v>1</v>
      </c>
      <c r="G20" s="6">
        <f t="shared" si="0"/>
        <v>1</v>
      </c>
      <c r="H20" s="5">
        <v>2</v>
      </c>
      <c r="I20" s="23">
        <f t="shared" si="1"/>
        <v>2</v>
      </c>
      <c r="J20" s="22">
        <v>5124</v>
      </c>
      <c r="K20" s="6">
        <v>1400</v>
      </c>
      <c r="L20" s="7">
        <v>27.3224043715847</v>
      </c>
      <c r="M20" s="5">
        <v>4</v>
      </c>
      <c r="N20" s="23">
        <f t="shared" si="2"/>
        <v>4</v>
      </c>
      <c r="O20" s="29">
        <v>964.89</v>
      </c>
      <c r="P20" s="6">
        <v>13.1</v>
      </c>
      <c r="Q20" s="7">
        <v>1.3576677134181099</v>
      </c>
      <c r="R20" s="6">
        <v>2</v>
      </c>
      <c r="S20" s="23">
        <f t="shared" si="3"/>
        <v>2</v>
      </c>
      <c r="T20" s="22">
        <v>388</v>
      </c>
      <c r="U20" s="6">
        <v>2</v>
      </c>
      <c r="V20" s="23">
        <f t="shared" si="4"/>
        <v>2</v>
      </c>
      <c r="W20" s="32">
        <v>3</v>
      </c>
      <c r="X20" s="8">
        <v>0.22900763358778625</v>
      </c>
      <c r="Y20" s="6">
        <v>3</v>
      </c>
      <c r="Z20" s="23">
        <f t="shared" si="5"/>
        <v>3</v>
      </c>
      <c r="AA20" s="51">
        <f t="shared" si="6"/>
        <v>2.2999999999999998</v>
      </c>
      <c r="AB20" s="53">
        <f t="shared" si="7"/>
        <v>2</v>
      </c>
      <c r="AC20" s="64">
        <v>1</v>
      </c>
      <c r="AD20" s="37">
        <f t="shared" si="8"/>
        <v>2</v>
      </c>
      <c r="AE20" s="39">
        <f t="shared" si="9"/>
        <v>1</v>
      </c>
      <c r="AF20" s="39">
        <v>2</v>
      </c>
      <c r="AG20" s="42">
        <f t="shared" si="12"/>
        <v>-1</v>
      </c>
      <c r="AH20" s="44">
        <f t="shared" si="13"/>
        <v>2</v>
      </c>
      <c r="AI20" s="9">
        <v>3</v>
      </c>
      <c r="AJ20" s="88">
        <v>3</v>
      </c>
      <c r="AK20" s="9">
        <f t="shared" si="10"/>
        <v>9</v>
      </c>
      <c r="AL20" s="93">
        <f t="shared" si="11"/>
        <v>2</v>
      </c>
    </row>
    <row r="21" spans="1:38" ht="14.5" x14ac:dyDescent="0.3">
      <c r="A21" s="59">
        <v>20</v>
      </c>
      <c r="B21" s="48" t="s">
        <v>54</v>
      </c>
      <c r="C21" s="22">
        <v>1</v>
      </c>
      <c r="D21" s="6">
        <v>1</v>
      </c>
      <c r="E21" s="6">
        <v>2</v>
      </c>
      <c r="F21" s="6">
        <v>6</v>
      </c>
      <c r="G21" s="6">
        <f t="shared" si="0"/>
        <v>4</v>
      </c>
      <c r="H21" s="5">
        <v>3</v>
      </c>
      <c r="I21" s="23">
        <f t="shared" si="1"/>
        <v>3</v>
      </c>
      <c r="J21" s="22">
        <v>4248</v>
      </c>
      <c r="K21" s="6">
        <v>2484</v>
      </c>
      <c r="L21" s="7">
        <v>58.474576271186443</v>
      </c>
      <c r="M21" s="5">
        <v>3</v>
      </c>
      <c r="N21" s="23">
        <f t="shared" si="2"/>
        <v>3</v>
      </c>
      <c r="O21" s="29">
        <v>592.07000000000005</v>
      </c>
      <c r="P21" s="6">
        <v>39.9</v>
      </c>
      <c r="Q21" s="7">
        <v>6.7390680156062626</v>
      </c>
      <c r="R21" s="6">
        <v>3</v>
      </c>
      <c r="S21" s="23">
        <f t="shared" si="3"/>
        <v>3</v>
      </c>
      <c r="T21" s="22">
        <v>432</v>
      </c>
      <c r="U21" s="6">
        <v>2</v>
      </c>
      <c r="V21" s="23">
        <f t="shared" si="4"/>
        <v>2</v>
      </c>
      <c r="W21" s="32">
        <v>5.333333333333333</v>
      </c>
      <c r="X21" s="8">
        <v>0.13366750208855471</v>
      </c>
      <c r="Y21" s="6">
        <v>3</v>
      </c>
      <c r="Z21" s="23">
        <f t="shared" si="5"/>
        <v>3</v>
      </c>
      <c r="AA21" s="51">
        <f t="shared" si="6"/>
        <v>2.5999999999999996</v>
      </c>
      <c r="AB21" s="53">
        <f t="shared" si="7"/>
        <v>3</v>
      </c>
      <c r="AC21" s="64">
        <v>2</v>
      </c>
      <c r="AD21" s="37">
        <f t="shared" si="8"/>
        <v>6</v>
      </c>
      <c r="AE21" s="39">
        <f t="shared" si="9"/>
        <v>3</v>
      </c>
      <c r="AF21" s="39">
        <v>2</v>
      </c>
      <c r="AG21" s="42">
        <f t="shared" si="12"/>
        <v>1</v>
      </c>
      <c r="AH21" s="56">
        <f t="shared" si="13"/>
        <v>3</v>
      </c>
      <c r="AI21" s="9">
        <v>3</v>
      </c>
      <c r="AJ21" s="88">
        <v>5</v>
      </c>
      <c r="AK21" s="9">
        <f t="shared" si="10"/>
        <v>15</v>
      </c>
      <c r="AL21" s="96">
        <f t="shared" si="11"/>
        <v>3</v>
      </c>
    </row>
    <row r="22" spans="1:38" ht="14.5" x14ac:dyDescent="0.3">
      <c r="A22" s="59">
        <v>21</v>
      </c>
      <c r="B22" s="48" t="s">
        <v>55</v>
      </c>
      <c r="C22" s="22">
        <v>1</v>
      </c>
      <c r="D22" s="6">
        <v>1</v>
      </c>
      <c r="E22" s="6">
        <v>2</v>
      </c>
      <c r="F22" s="6">
        <v>2</v>
      </c>
      <c r="G22" s="6">
        <f t="shared" si="0"/>
        <v>4</v>
      </c>
      <c r="H22" s="5">
        <v>3</v>
      </c>
      <c r="I22" s="23">
        <f t="shared" si="1"/>
        <v>3</v>
      </c>
      <c r="J22" s="22">
        <v>5258</v>
      </c>
      <c r="K22" s="6">
        <v>2555</v>
      </c>
      <c r="L22" s="7">
        <v>48.592620768352987</v>
      </c>
      <c r="M22" s="5">
        <v>4</v>
      </c>
      <c r="N22" s="23">
        <f t="shared" si="2"/>
        <v>4</v>
      </c>
      <c r="O22" s="29">
        <v>966.22</v>
      </c>
      <c r="P22" s="6">
        <v>39.4</v>
      </c>
      <c r="Q22" s="7">
        <v>4.0777462689656598</v>
      </c>
      <c r="R22" s="6">
        <v>2</v>
      </c>
      <c r="S22" s="23">
        <f t="shared" si="3"/>
        <v>2</v>
      </c>
      <c r="T22" s="22">
        <v>634</v>
      </c>
      <c r="U22" s="6">
        <v>3</v>
      </c>
      <c r="V22" s="23">
        <f t="shared" si="4"/>
        <v>3</v>
      </c>
      <c r="W22" s="32">
        <v>4</v>
      </c>
      <c r="X22" s="8">
        <v>0.10152284263959391</v>
      </c>
      <c r="Y22" s="6">
        <v>2</v>
      </c>
      <c r="Z22" s="23">
        <f t="shared" si="5"/>
        <v>2</v>
      </c>
      <c r="AA22" s="51">
        <f t="shared" si="6"/>
        <v>2.4000000000000004</v>
      </c>
      <c r="AB22" s="53">
        <f t="shared" si="7"/>
        <v>2</v>
      </c>
      <c r="AC22" s="64">
        <v>1</v>
      </c>
      <c r="AD22" s="37">
        <f t="shared" si="8"/>
        <v>2</v>
      </c>
      <c r="AE22" s="39">
        <f t="shared" si="9"/>
        <v>1</v>
      </c>
      <c r="AF22" s="39">
        <v>3</v>
      </c>
      <c r="AG22" s="42">
        <f t="shared" si="12"/>
        <v>-2</v>
      </c>
      <c r="AH22" s="43">
        <f t="shared" si="13"/>
        <v>1</v>
      </c>
      <c r="AI22" s="9">
        <v>3</v>
      </c>
      <c r="AJ22" s="88">
        <v>4</v>
      </c>
      <c r="AK22" s="9">
        <f t="shared" si="10"/>
        <v>12</v>
      </c>
      <c r="AL22" s="96">
        <f t="shared" si="11"/>
        <v>3</v>
      </c>
    </row>
    <row r="23" spans="1:38" ht="14.5" x14ac:dyDescent="0.3">
      <c r="A23" s="59">
        <v>22</v>
      </c>
      <c r="B23" s="48" t="s">
        <v>56</v>
      </c>
      <c r="C23" s="22">
        <v>5</v>
      </c>
      <c r="D23" s="6">
        <v>2</v>
      </c>
      <c r="E23" s="6">
        <v>0</v>
      </c>
      <c r="F23" s="6">
        <v>86</v>
      </c>
      <c r="G23" s="6">
        <f t="shared" si="0"/>
        <v>7</v>
      </c>
      <c r="H23" s="5">
        <v>4</v>
      </c>
      <c r="I23" s="23">
        <f t="shared" si="1"/>
        <v>4</v>
      </c>
      <c r="J23" s="22">
        <v>77366</v>
      </c>
      <c r="K23" s="6">
        <v>70676</v>
      </c>
      <c r="L23" s="7">
        <v>91.35279063154357</v>
      </c>
      <c r="M23" s="5">
        <v>2</v>
      </c>
      <c r="N23" s="23">
        <f t="shared" si="2"/>
        <v>2</v>
      </c>
      <c r="O23" s="29">
        <v>3197.63</v>
      </c>
      <c r="P23" s="6">
        <v>289.7</v>
      </c>
      <c r="Q23" s="7">
        <v>9.0598349402526246</v>
      </c>
      <c r="R23" s="6">
        <v>3</v>
      </c>
      <c r="S23" s="23">
        <f t="shared" si="3"/>
        <v>3</v>
      </c>
      <c r="T23" s="22">
        <v>7294</v>
      </c>
      <c r="U23" s="6">
        <v>4</v>
      </c>
      <c r="V23" s="23">
        <f t="shared" si="4"/>
        <v>4</v>
      </c>
      <c r="W23" s="32">
        <v>207</v>
      </c>
      <c r="X23" s="8">
        <v>0.71453227476700032</v>
      </c>
      <c r="Y23" s="6">
        <v>3</v>
      </c>
      <c r="Z23" s="23">
        <f t="shared" si="5"/>
        <v>3</v>
      </c>
      <c r="AA23" s="51">
        <f t="shared" si="6"/>
        <v>3.4</v>
      </c>
      <c r="AB23" s="53">
        <f t="shared" si="7"/>
        <v>3</v>
      </c>
      <c r="AC23" s="64">
        <v>1</v>
      </c>
      <c r="AD23" s="37">
        <f t="shared" si="8"/>
        <v>3</v>
      </c>
      <c r="AE23" s="39">
        <f t="shared" si="9"/>
        <v>2</v>
      </c>
      <c r="AF23" s="39">
        <v>2</v>
      </c>
      <c r="AG23" s="42">
        <f t="shared" si="12"/>
        <v>0</v>
      </c>
      <c r="AH23" s="44">
        <f t="shared" si="13"/>
        <v>2</v>
      </c>
      <c r="AI23" s="9">
        <v>3</v>
      </c>
      <c r="AJ23" s="88">
        <v>4</v>
      </c>
      <c r="AK23" s="9">
        <f t="shared" si="10"/>
        <v>12</v>
      </c>
      <c r="AL23" s="96">
        <f t="shared" si="11"/>
        <v>3</v>
      </c>
    </row>
    <row r="24" spans="1:38" ht="14.5" x14ac:dyDescent="0.3">
      <c r="A24" s="59">
        <v>23</v>
      </c>
      <c r="B24" s="48" t="s">
        <v>57</v>
      </c>
      <c r="C24" s="22">
        <v>4</v>
      </c>
      <c r="D24" s="6">
        <v>0</v>
      </c>
      <c r="E24" s="6">
        <v>0</v>
      </c>
      <c r="F24" s="6">
        <v>9</v>
      </c>
      <c r="G24" s="6">
        <f t="shared" si="0"/>
        <v>4</v>
      </c>
      <c r="H24" s="5">
        <v>3</v>
      </c>
      <c r="I24" s="23">
        <f t="shared" si="1"/>
        <v>3</v>
      </c>
      <c r="J24" s="22">
        <v>10061</v>
      </c>
      <c r="K24" s="6">
        <v>9059</v>
      </c>
      <c r="L24" s="7">
        <v>90.040751416360209</v>
      </c>
      <c r="M24" s="5">
        <v>2</v>
      </c>
      <c r="N24" s="23">
        <f t="shared" si="2"/>
        <v>2</v>
      </c>
      <c r="O24" s="29">
        <v>1099.07</v>
      </c>
      <c r="P24" s="6">
        <v>104.2</v>
      </c>
      <c r="Q24" s="7">
        <v>9.4807428098301294</v>
      </c>
      <c r="R24" s="6">
        <v>3</v>
      </c>
      <c r="S24" s="23">
        <f t="shared" si="3"/>
        <v>3</v>
      </c>
      <c r="T24" s="22">
        <v>1354</v>
      </c>
      <c r="U24" s="6">
        <v>4</v>
      </c>
      <c r="V24" s="23">
        <f t="shared" si="4"/>
        <v>4</v>
      </c>
      <c r="W24" s="32">
        <v>299.33333333333331</v>
      </c>
      <c r="X24" s="8">
        <v>2.8726807421625078</v>
      </c>
      <c r="Y24" s="6">
        <v>4</v>
      </c>
      <c r="Z24" s="23">
        <f t="shared" si="5"/>
        <v>4</v>
      </c>
      <c r="AA24" s="51">
        <f t="shared" si="6"/>
        <v>3.7</v>
      </c>
      <c r="AB24" s="53">
        <f t="shared" si="7"/>
        <v>4</v>
      </c>
      <c r="AC24" s="64">
        <v>1</v>
      </c>
      <c r="AD24" s="37">
        <f t="shared" si="8"/>
        <v>4</v>
      </c>
      <c r="AE24" s="39">
        <f t="shared" si="9"/>
        <v>2</v>
      </c>
      <c r="AF24" s="39">
        <v>2</v>
      </c>
      <c r="AG24" s="42">
        <f t="shared" si="12"/>
        <v>0</v>
      </c>
      <c r="AH24" s="44">
        <f t="shared" si="13"/>
        <v>2</v>
      </c>
      <c r="AI24" s="9">
        <v>3</v>
      </c>
      <c r="AJ24" s="88">
        <v>3</v>
      </c>
      <c r="AK24" s="9">
        <f t="shared" si="10"/>
        <v>9</v>
      </c>
      <c r="AL24" s="93">
        <f t="shared" si="11"/>
        <v>2</v>
      </c>
    </row>
    <row r="25" spans="1:38" ht="14.5" x14ac:dyDescent="0.3">
      <c r="A25" s="59">
        <v>24</v>
      </c>
      <c r="B25" s="48" t="s">
        <v>58</v>
      </c>
      <c r="C25" s="22">
        <v>0</v>
      </c>
      <c r="D25" s="6">
        <v>1</v>
      </c>
      <c r="E25" s="6">
        <v>0</v>
      </c>
      <c r="F25" s="6">
        <v>0</v>
      </c>
      <c r="G25" s="6">
        <f t="shared" si="0"/>
        <v>1</v>
      </c>
      <c r="H25" s="5">
        <v>2</v>
      </c>
      <c r="I25" s="23">
        <f t="shared" si="1"/>
        <v>2</v>
      </c>
      <c r="J25" s="22">
        <v>4161</v>
      </c>
      <c r="K25" s="6">
        <v>2674</v>
      </c>
      <c r="L25" s="7">
        <v>64.263398221581355</v>
      </c>
      <c r="M25" s="5">
        <v>3</v>
      </c>
      <c r="N25" s="23">
        <f t="shared" si="2"/>
        <v>3</v>
      </c>
      <c r="O25" s="29">
        <v>658.89</v>
      </c>
      <c r="P25" s="6">
        <v>26</v>
      </c>
      <c r="Q25" s="7">
        <v>3.9460304451425885</v>
      </c>
      <c r="R25" s="6">
        <v>2</v>
      </c>
      <c r="S25" s="23">
        <f t="shared" si="3"/>
        <v>2</v>
      </c>
      <c r="T25" s="22">
        <v>240</v>
      </c>
      <c r="U25" s="6">
        <v>1</v>
      </c>
      <c r="V25" s="23">
        <f t="shared" si="4"/>
        <v>1</v>
      </c>
      <c r="W25" s="32">
        <v>17.333333333333332</v>
      </c>
      <c r="X25" s="8">
        <v>0.66666666666666663</v>
      </c>
      <c r="Y25" s="6">
        <v>3</v>
      </c>
      <c r="Z25" s="23">
        <f t="shared" si="5"/>
        <v>3</v>
      </c>
      <c r="AA25" s="51">
        <f t="shared" si="6"/>
        <v>1.9</v>
      </c>
      <c r="AB25" s="53">
        <f t="shared" si="7"/>
        <v>2</v>
      </c>
      <c r="AC25" s="64">
        <v>2</v>
      </c>
      <c r="AD25" s="37">
        <f t="shared" si="8"/>
        <v>4</v>
      </c>
      <c r="AE25" s="39">
        <f t="shared" si="9"/>
        <v>2</v>
      </c>
      <c r="AF25" s="39">
        <v>4</v>
      </c>
      <c r="AG25" s="42">
        <f t="shared" si="12"/>
        <v>-2</v>
      </c>
      <c r="AH25" s="43">
        <f t="shared" si="13"/>
        <v>1</v>
      </c>
      <c r="AI25" s="9">
        <v>3</v>
      </c>
      <c r="AJ25" s="88">
        <v>5</v>
      </c>
      <c r="AK25" s="9">
        <f t="shared" si="10"/>
        <v>15</v>
      </c>
      <c r="AL25" s="96">
        <f t="shared" si="11"/>
        <v>3</v>
      </c>
    </row>
    <row r="26" spans="1:38" ht="14.5" x14ac:dyDescent="0.3">
      <c r="A26" s="59">
        <v>25</v>
      </c>
      <c r="B26" s="48" t="s">
        <v>59</v>
      </c>
      <c r="C26" s="22">
        <v>1</v>
      </c>
      <c r="D26" s="6">
        <v>2</v>
      </c>
      <c r="E26" s="6">
        <v>0</v>
      </c>
      <c r="F26" s="6">
        <v>2</v>
      </c>
      <c r="G26" s="6">
        <f t="shared" si="0"/>
        <v>3</v>
      </c>
      <c r="H26" s="5">
        <v>3</v>
      </c>
      <c r="I26" s="23">
        <f t="shared" si="1"/>
        <v>3</v>
      </c>
      <c r="J26" s="22">
        <v>10523</v>
      </c>
      <c r="K26" s="6">
        <v>10502</v>
      </c>
      <c r="L26" s="7">
        <v>99.800437137698381</v>
      </c>
      <c r="M26" s="5">
        <v>1</v>
      </c>
      <c r="N26" s="23">
        <f t="shared" si="2"/>
        <v>1</v>
      </c>
      <c r="O26" s="29">
        <v>520.4</v>
      </c>
      <c r="P26" s="6">
        <v>42.5</v>
      </c>
      <c r="Q26" s="7">
        <v>8.1667947732513451</v>
      </c>
      <c r="R26" s="6">
        <v>3</v>
      </c>
      <c r="S26" s="23">
        <f t="shared" si="3"/>
        <v>3</v>
      </c>
      <c r="T26" s="22">
        <v>990</v>
      </c>
      <c r="U26" s="6">
        <v>3</v>
      </c>
      <c r="V26" s="23">
        <f t="shared" si="4"/>
        <v>3</v>
      </c>
      <c r="W26" s="32">
        <v>43</v>
      </c>
      <c r="X26" s="8">
        <v>1.0117647058823529</v>
      </c>
      <c r="Y26" s="6">
        <v>4</v>
      </c>
      <c r="Z26" s="23">
        <f t="shared" si="5"/>
        <v>4</v>
      </c>
      <c r="AA26" s="51">
        <f t="shared" si="6"/>
        <v>3.3</v>
      </c>
      <c r="AB26" s="53">
        <f t="shared" si="7"/>
        <v>3</v>
      </c>
      <c r="AC26" s="64">
        <v>1</v>
      </c>
      <c r="AD26" s="37">
        <f t="shared" si="8"/>
        <v>3</v>
      </c>
      <c r="AE26" s="39">
        <f t="shared" si="9"/>
        <v>2</v>
      </c>
      <c r="AF26" s="39">
        <v>2</v>
      </c>
      <c r="AG26" s="42">
        <f t="shared" si="12"/>
        <v>0</v>
      </c>
      <c r="AH26" s="44">
        <f t="shared" si="13"/>
        <v>2</v>
      </c>
      <c r="AI26" s="9">
        <v>3</v>
      </c>
      <c r="AJ26" s="88">
        <v>4</v>
      </c>
      <c r="AK26" s="9">
        <f t="shared" si="10"/>
        <v>12</v>
      </c>
      <c r="AL26" s="96">
        <f t="shared" si="11"/>
        <v>3</v>
      </c>
    </row>
    <row r="27" spans="1:38" ht="15" thickBot="1" x14ac:dyDescent="0.35">
      <c r="A27" s="60">
        <v>26</v>
      </c>
      <c r="B27" s="50" t="s">
        <v>60</v>
      </c>
      <c r="C27" s="24">
        <v>5</v>
      </c>
      <c r="D27" s="25">
        <v>1</v>
      </c>
      <c r="E27" s="25">
        <v>1</v>
      </c>
      <c r="F27" s="25">
        <v>0</v>
      </c>
      <c r="G27" s="25">
        <f t="shared" si="0"/>
        <v>7</v>
      </c>
      <c r="H27" s="26">
        <v>4</v>
      </c>
      <c r="I27" s="27">
        <f t="shared" si="1"/>
        <v>4</v>
      </c>
      <c r="J27" s="24">
        <v>4448</v>
      </c>
      <c r="K27" s="25">
        <v>1950</v>
      </c>
      <c r="L27" s="28">
        <v>43.839928057553955</v>
      </c>
      <c r="M27" s="26">
        <v>4</v>
      </c>
      <c r="N27" s="27">
        <f t="shared" si="2"/>
        <v>4</v>
      </c>
      <c r="O27" s="30">
        <v>839.89</v>
      </c>
      <c r="P27" s="25">
        <v>44.2</v>
      </c>
      <c r="Q27" s="28">
        <v>5.2625939111074072</v>
      </c>
      <c r="R27" s="25">
        <v>3</v>
      </c>
      <c r="S27" s="27">
        <f t="shared" si="3"/>
        <v>3</v>
      </c>
      <c r="T27" s="24">
        <v>497</v>
      </c>
      <c r="U27" s="25">
        <v>2</v>
      </c>
      <c r="V27" s="27">
        <f t="shared" si="4"/>
        <v>2</v>
      </c>
      <c r="W27" s="33">
        <v>0.66666666666666663</v>
      </c>
      <c r="X27" s="34">
        <v>1.5082956259426846E-2</v>
      </c>
      <c r="Y27" s="25">
        <v>2</v>
      </c>
      <c r="Z27" s="27">
        <f t="shared" si="5"/>
        <v>2</v>
      </c>
      <c r="AA27" s="51">
        <f t="shared" si="6"/>
        <v>2.2999999999999998</v>
      </c>
      <c r="AB27" s="54">
        <f t="shared" si="7"/>
        <v>2</v>
      </c>
      <c r="AC27" s="64">
        <v>2</v>
      </c>
      <c r="AD27" s="37">
        <f t="shared" si="8"/>
        <v>4</v>
      </c>
      <c r="AE27" s="40">
        <f t="shared" si="9"/>
        <v>2</v>
      </c>
      <c r="AF27" s="40">
        <v>3</v>
      </c>
      <c r="AG27" s="42">
        <f t="shared" si="12"/>
        <v>-1</v>
      </c>
      <c r="AH27" s="47">
        <f t="shared" si="13"/>
        <v>2</v>
      </c>
      <c r="AI27" s="9">
        <v>3</v>
      </c>
      <c r="AJ27" s="88">
        <v>5</v>
      </c>
      <c r="AK27" s="9">
        <f t="shared" si="10"/>
        <v>15</v>
      </c>
      <c r="AL27" s="96">
        <f t="shared" si="11"/>
        <v>3</v>
      </c>
    </row>
  </sheetData>
  <sortState xmlns:xlrd2="http://schemas.microsoft.com/office/spreadsheetml/2017/richdata2" ref="A2:AL27">
    <sortCondition ref="A2:A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cbd3a-56ed-480e-b254-4fe3d8d2e0d0" xsi:nil="true"/>
    <lcf76f155ced4ddcb4097134ff3c332f xmlns="221a2c11-8ef1-4d41-a3ac-fc306372ca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1E5FB60A47449B728A9D59202553E" ma:contentTypeVersion="13" ma:contentTypeDescription="Create a new document." ma:contentTypeScope="" ma:versionID="605357ec7d0c42c67f8fdd9c41bffa46">
  <xsd:schema xmlns:xsd="http://www.w3.org/2001/XMLSchema" xmlns:xs="http://www.w3.org/2001/XMLSchema" xmlns:p="http://schemas.microsoft.com/office/2006/metadata/properties" xmlns:ns2="221a2c11-8ef1-4d41-a3ac-fc306372ca64" xmlns:ns3="5cecbd3a-56ed-480e-b254-4fe3d8d2e0d0" targetNamespace="http://schemas.microsoft.com/office/2006/metadata/properties" ma:root="true" ma:fieldsID="23c689e7d2afc830638bf90d061b60bc" ns2:_="" ns3:_="">
    <xsd:import namespace="221a2c11-8ef1-4d41-a3ac-fc306372ca64"/>
    <xsd:import namespace="5cecbd3a-56ed-480e-b254-4fe3d8d2e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a2c11-8ef1-4d41-a3ac-fc306372c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060d91-620c-45e0-85bf-77e6cacf1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bd3a-56ed-480e-b254-4fe3d8d2e0d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29a585-0358-4596-9d26-6ec376afd7be}" ma:internalName="TaxCatchAll" ma:showField="CatchAllData" ma:web="5cecbd3a-56ed-480e-b254-4fe3d8d2e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2D84F6-0DB8-4CE3-8F33-4DF0A6B47130}">
  <ds:schemaRefs>
    <ds:schemaRef ds:uri="5cecbd3a-56ed-480e-b254-4fe3d8d2e0d0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221a2c11-8ef1-4d41-a3ac-fc306372ca64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C099C1-04F3-4554-B295-016C7E6AB3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DDF6A4-7450-4947-B9ED-E4AB28FAAA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POWODZIE</vt:lpstr>
      <vt:lpstr>PODTOPIENIA</vt:lpstr>
      <vt:lpstr>DESZCZE NAWALNE</vt:lpstr>
      <vt:lpstr>OKRESY BEZOPADOWE</vt:lpstr>
      <vt:lpstr>SUSZE</vt:lpstr>
      <vt:lpstr>OSUWISKA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Katarzyna Chrobak</cp:lastModifiedBy>
  <cp:revision/>
  <dcterms:created xsi:type="dcterms:W3CDTF">2022-06-17T11:50:53Z</dcterms:created>
  <dcterms:modified xsi:type="dcterms:W3CDTF">2023-02-02T15:30:23Z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0x010100F581E5FB60A47449B728A9D59202553E</vt:lpwstr>
  </property>
  <property fmtid="{D5CDD505-2E9C-101B-9397-08002B2CF9AE}" pid="3" name="MediaServiceImageTags">
    <vt:lpwstr/>
  </property>
</Properties>
</file>