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294" documentId="13_ncr:1_{23EE4AE0-902E-4C3B-86C7-8E939F5F5C24}" xr6:coauthVersionLast="47" xr6:coauthVersionMax="47" xr10:uidLastSave="{EAF375E5-DA76-4878-B424-969A36AE8AA1}"/>
  <bookViews>
    <workbookView xWindow="20370" yWindow="-120" windowWidth="25440" windowHeight="15390" activeTab="4" xr2:uid="{3F06503C-05D9-41BB-AF9E-11465CEAC2E5}"/>
  </bookViews>
  <sheets>
    <sheet name="BURZE I SILNE WIATRY" sheetId="6" r:id="rId1"/>
    <sheet name="FALE UPAŁÓW" sheetId="4" r:id="rId2"/>
    <sheet name="DESZCZE NAWALNE" sheetId="3" r:id="rId3"/>
    <sheet name="PODTOPIENIA" sheetId="1" r:id="rId4"/>
    <sheet name="POWODZIE" sheetId="5" r:id="rId5"/>
    <sheet name="OSUWISKA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5" l="1"/>
  <c r="AA16" i="5"/>
  <c r="AA17" i="5"/>
  <c r="AA18" i="5"/>
  <c r="Z15" i="5"/>
  <c r="Z16" i="5"/>
  <c r="Y16" i="5"/>
  <c r="W16" i="5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X3" i="7"/>
  <c r="Y3" i="7" s="1"/>
  <c r="X4" i="7"/>
  <c r="Y4" i="7"/>
  <c r="X5" i="7"/>
  <c r="Y5" i="7"/>
  <c r="X6" i="7"/>
  <c r="Y6" i="7"/>
  <c r="X7" i="7"/>
  <c r="Y7" i="7"/>
  <c r="X8" i="7"/>
  <c r="Y8" i="7"/>
  <c r="X9" i="7"/>
  <c r="Y9" i="7"/>
  <c r="X10" i="7"/>
  <c r="Y10" i="7"/>
  <c r="X11" i="7"/>
  <c r="Y11" i="7"/>
  <c r="X12" i="7"/>
  <c r="Y12" i="7"/>
  <c r="X13" i="7"/>
  <c r="Y13" i="7"/>
  <c r="X14" i="7"/>
  <c r="Y14" i="7"/>
  <c r="X15" i="7"/>
  <c r="Y15" i="7"/>
  <c r="X16" i="7"/>
  <c r="Y16" i="7"/>
  <c r="X17" i="7"/>
  <c r="Y17" i="7"/>
  <c r="X18" i="7"/>
  <c r="Y18" i="7"/>
  <c r="X19" i="7"/>
  <c r="Y19" i="7"/>
  <c r="X20" i="7"/>
  <c r="Y20" i="7"/>
  <c r="X21" i="7"/>
  <c r="Y21" i="7"/>
  <c r="X22" i="7"/>
  <c r="Y22" i="7"/>
  <c r="X23" i="7"/>
  <c r="Y23" i="7"/>
  <c r="X24" i="7"/>
  <c r="Y24" i="7"/>
  <c r="X25" i="7"/>
  <c r="Y25" i="7"/>
  <c r="X26" i="7"/>
  <c r="Y26" i="7"/>
  <c r="X27" i="7"/>
  <c r="Y27" i="7"/>
  <c r="AD3" i="5"/>
  <c r="AE3" i="5" s="1"/>
  <c r="AD4" i="5"/>
  <c r="AE4" i="5"/>
  <c r="AD5" i="5"/>
  <c r="AE5" i="5" s="1"/>
  <c r="AD6" i="5"/>
  <c r="AE6" i="5"/>
  <c r="AD7" i="5"/>
  <c r="AE7" i="5" s="1"/>
  <c r="AD8" i="5"/>
  <c r="AE8" i="5"/>
  <c r="AD9" i="5"/>
  <c r="AE9" i="5" s="1"/>
  <c r="AD10" i="5"/>
  <c r="AE10" i="5"/>
  <c r="AD11" i="5"/>
  <c r="AE11" i="5" s="1"/>
  <c r="AD12" i="5"/>
  <c r="AE12" i="5"/>
  <c r="AD13" i="5"/>
  <c r="AE13" i="5" s="1"/>
  <c r="AD14" i="5"/>
  <c r="AE14" i="5"/>
  <c r="AD15" i="5"/>
  <c r="AD16" i="5"/>
  <c r="AE16" i="5"/>
  <c r="AD17" i="5"/>
  <c r="AE17" i="5" s="1"/>
  <c r="AD18" i="5"/>
  <c r="AE18" i="5"/>
  <c r="AD19" i="5"/>
  <c r="AE19" i="5" s="1"/>
  <c r="AD20" i="5"/>
  <c r="AE20" i="5"/>
  <c r="AD21" i="5"/>
  <c r="AE21" i="5" s="1"/>
  <c r="AD22" i="5"/>
  <c r="AE22" i="5"/>
  <c r="AD23" i="5"/>
  <c r="AE23" i="5" s="1"/>
  <c r="AD24" i="5"/>
  <c r="AE24" i="5"/>
  <c r="AD25" i="5"/>
  <c r="AE25" i="5" s="1"/>
  <c r="AD26" i="5"/>
  <c r="AE26" i="5"/>
  <c r="AD27" i="5"/>
  <c r="AE27" i="5" s="1"/>
  <c r="X3" i="1" l="1"/>
  <c r="Y3" i="1" s="1"/>
  <c r="X4" i="1"/>
  <c r="Y4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" i="7"/>
  <c r="Y2" i="7" s="1"/>
  <c r="AD2" i="5"/>
  <c r="AE2" i="5" s="1"/>
  <c r="X2" i="1"/>
  <c r="Y2" i="1" s="1"/>
  <c r="X2" i="3"/>
  <c r="Y2" i="3" s="1"/>
  <c r="X2" i="4"/>
  <c r="Y2" i="4" s="1"/>
  <c r="Z2" i="6"/>
  <c r="AA2" i="6" s="1"/>
  <c r="U2" i="6" l="1"/>
  <c r="S27" i="7"/>
  <c r="J27" i="7"/>
  <c r="H27" i="7"/>
  <c r="F27" i="7"/>
  <c r="D27" i="7"/>
  <c r="S26" i="7"/>
  <c r="J26" i="7"/>
  <c r="M26" i="7" s="1"/>
  <c r="H26" i="7"/>
  <c r="F26" i="7"/>
  <c r="D26" i="7"/>
  <c r="S25" i="7"/>
  <c r="J25" i="7"/>
  <c r="H25" i="7"/>
  <c r="F25" i="7"/>
  <c r="D25" i="7"/>
  <c r="S24" i="7"/>
  <c r="J24" i="7"/>
  <c r="H24" i="7"/>
  <c r="F24" i="7"/>
  <c r="D24" i="7"/>
  <c r="S23" i="7"/>
  <c r="J23" i="7"/>
  <c r="H23" i="7"/>
  <c r="F23" i="7"/>
  <c r="D23" i="7"/>
  <c r="S22" i="7"/>
  <c r="J22" i="7"/>
  <c r="M22" i="7" s="1"/>
  <c r="H22" i="7"/>
  <c r="F22" i="7"/>
  <c r="D22" i="7"/>
  <c r="S21" i="7"/>
  <c r="J21" i="7"/>
  <c r="H21" i="7"/>
  <c r="F21" i="7"/>
  <c r="D21" i="7"/>
  <c r="S20" i="7"/>
  <c r="J20" i="7"/>
  <c r="H20" i="7"/>
  <c r="F20" i="7"/>
  <c r="D20" i="7"/>
  <c r="S19" i="7"/>
  <c r="J19" i="7"/>
  <c r="H19" i="7"/>
  <c r="F19" i="7"/>
  <c r="D19" i="7"/>
  <c r="S18" i="7"/>
  <c r="J18" i="7"/>
  <c r="M18" i="7" s="1"/>
  <c r="H18" i="7"/>
  <c r="F18" i="7"/>
  <c r="D18" i="7"/>
  <c r="S17" i="7"/>
  <c r="J17" i="7"/>
  <c r="H17" i="7"/>
  <c r="F17" i="7"/>
  <c r="D17" i="7"/>
  <c r="S16" i="7"/>
  <c r="J16" i="7"/>
  <c r="H16" i="7"/>
  <c r="F16" i="7"/>
  <c r="D16" i="7"/>
  <c r="S15" i="7"/>
  <c r="J15" i="7"/>
  <c r="H15" i="7"/>
  <c r="F15" i="7"/>
  <c r="D15" i="7"/>
  <c r="S14" i="7"/>
  <c r="J14" i="7"/>
  <c r="M14" i="7" s="1"/>
  <c r="H14" i="7"/>
  <c r="F14" i="7"/>
  <c r="D14" i="7"/>
  <c r="S13" i="7"/>
  <c r="J13" i="7"/>
  <c r="H13" i="7"/>
  <c r="F13" i="7"/>
  <c r="D13" i="7"/>
  <c r="S12" i="7"/>
  <c r="J12" i="7"/>
  <c r="H12" i="7"/>
  <c r="F12" i="7"/>
  <c r="D12" i="7"/>
  <c r="S11" i="7"/>
  <c r="J11" i="7"/>
  <c r="H11" i="7"/>
  <c r="F11" i="7"/>
  <c r="D11" i="7"/>
  <c r="S10" i="7"/>
  <c r="J10" i="7"/>
  <c r="M10" i="7" s="1"/>
  <c r="H10" i="7"/>
  <c r="F10" i="7"/>
  <c r="D10" i="7"/>
  <c r="S9" i="7"/>
  <c r="J9" i="7"/>
  <c r="H9" i="7"/>
  <c r="F9" i="7"/>
  <c r="D9" i="7"/>
  <c r="S8" i="7"/>
  <c r="J8" i="7"/>
  <c r="H8" i="7"/>
  <c r="F8" i="7"/>
  <c r="D8" i="7"/>
  <c r="S7" i="7"/>
  <c r="J7" i="7"/>
  <c r="H7" i="7"/>
  <c r="F7" i="7"/>
  <c r="D7" i="7"/>
  <c r="J6" i="7"/>
  <c r="H6" i="7"/>
  <c r="F6" i="7"/>
  <c r="D6" i="7"/>
  <c r="S5" i="7"/>
  <c r="J5" i="7"/>
  <c r="M5" i="7" s="1"/>
  <c r="H5" i="7"/>
  <c r="F5" i="7"/>
  <c r="D5" i="7"/>
  <c r="S4" i="7"/>
  <c r="J4" i="7"/>
  <c r="H4" i="7"/>
  <c r="F4" i="7"/>
  <c r="D4" i="7"/>
  <c r="S3" i="7"/>
  <c r="J3" i="7"/>
  <c r="H3" i="7"/>
  <c r="F3" i="7"/>
  <c r="D3" i="7"/>
  <c r="S2" i="7"/>
  <c r="J2" i="7"/>
  <c r="H2" i="7"/>
  <c r="F2" i="7"/>
  <c r="D2" i="7"/>
  <c r="M2" i="7" l="1"/>
  <c r="M6" i="7"/>
  <c r="M7" i="7"/>
  <c r="N7" i="7" s="1"/>
  <c r="P7" i="7" s="1"/>
  <c r="Q7" i="7" s="1"/>
  <c r="T7" i="7" s="1"/>
  <c r="U7" i="7" s="1"/>
  <c r="M11" i="7"/>
  <c r="N11" i="7" s="1"/>
  <c r="P11" i="7" s="1"/>
  <c r="Q11" i="7" s="1"/>
  <c r="T11" i="7" s="1"/>
  <c r="U11" i="7" s="1"/>
  <c r="M15" i="7"/>
  <c r="M19" i="7"/>
  <c r="M23" i="7"/>
  <c r="M27" i="7"/>
  <c r="N27" i="7" s="1"/>
  <c r="P27" i="7" s="1"/>
  <c r="Q27" i="7" s="1"/>
  <c r="T27" i="7" s="1"/>
  <c r="U27" i="7" s="1"/>
  <c r="M3" i="7"/>
  <c r="M8" i="7"/>
  <c r="M12" i="7"/>
  <c r="N12" i="7" s="1"/>
  <c r="P12" i="7" s="1"/>
  <c r="Q12" i="7" s="1"/>
  <c r="T12" i="7" s="1"/>
  <c r="U12" i="7" s="1"/>
  <c r="M16" i="7"/>
  <c r="M20" i="7"/>
  <c r="M24" i="7"/>
  <c r="M4" i="7"/>
  <c r="N4" i="7" s="1"/>
  <c r="P4" i="7" s="1"/>
  <c r="Q4" i="7" s="1"/>
  <c r="T4" i="7" s="1"/>
  <c r="U4" i="7" s="1"/>
  <c r="M9" i="7"/>
  <c r="N9" i="7" s="1"/>
  <c r="P9" i="7" s="1"/>
  <c r="Q9" i="7" s="1"/>
  <c r="T9" i="7" s="1"/>
  <c r="U9" i="7" s="1"/>
  <c r="M13" i="7"/>
  <c r="M17" i="7"/>
  <c r="M21" i="7"/>
  <c r="N21" i="7" s="1"/>
  <c r="P21" i="7" s="1"/>
  <c r="Q21" i="7" s="1"/>
  <c r="T21" i="7" s="1"/>
  <c r="U21" i="7" s="1"/>
  <c r="M25" i="7"/>
  <c r="N8" i="7"/>
  <c r="P8" i="7" s="1"/>
  <c r="Q8" i="7" s="1"/>
  <c r="T8" i="7" s="1"/>
  <c r="U8" i="7" s="1"/>
  <c r="N16" i="7"/>
  <c r="P16" i="7" s="1"/>
  <c r="Q16" i="7" s="1"/>
  <c r="T16" i="7" s="1"/>
  <c r="U16" i="7" s="1"/>
  <c r="N17" i="7"/>
  <c r="P17" i="7" s="1"/>
  <c r="Q17" i="7" s="1"/>
  <c r="T17" i="7" s="1"/>
  <c r="U17" i="7" s="1"/>
  <c r="N20" i="7"/>
  <c r="P20" i="7" s="1"/>
  <c r="Q20" i="7" s="1"/>
  <c r="T20" i="7" s="1"/>
  <c r="U20" i="7" s="1"/>
  <c r="N24" i="7"/>
  <c r="P24" i="7" s="1"/>
  <c r="Q24" i="7" s="1"/>
  <c r="T24" i="7" s="1"/>
  <c r="U24" i="7" s="1"/>
  <c r="N25" i="7"/>
  <c r="P25" i="7" s="1"/>
  <c r="Q25" i="7" s="1"/>
  <c r="T25" i="7" s="1"/>
  <c r="U25" i="7" s="1"/>
  <c r="N10" i="7"/>
  <c r="P10" i="7" s="1"/>
  <c r="Q10" i="7" s="1"/>
  <c r="T10" i="7" s="1"/>
  <c r="U10" i="7" s="1"/>
  <c r="N18" i="7"/>
  <c r="P18" i="7" s="1"/>
  <c r="Q18" i="7" s="1"/>
  <c r="T18" i="7" s="1"/>
  <c r="U18" i="7" s="1"/>
  <c r="N26" i="7"/>
  <c r="P26" i="7" s="1"/>
  <c r="Q26" i="7" s="1"/>
  <c r="T26" i="7" s="1"/>
  <c r="U26" i="7" s="1"/>
  <c r="N5" i="7"/>
  <c r="P5" i="7" s="1"/>
  <c r="Q5" i="7" s="1"/>
  <c r="T5" i="7" s="1"/>
  <c r="U5" i="7" s="1"/>
  <c r="N15" i="7"/>
  <c r="P15" i="7" s="1"/>
  <c r="Q15" i="7" s="1"/>
  <c r="T15" i="7" s="1"/>
  <c r="U15" i="7" s="1"/>
  <c r="N19" i="7"/>
  <c r="P19" i="7" s="1"/>
  <c r="Q19" i="7" s="1"/>
  <c r="T19" i="7" s="1"/>
  <c r="U19" i="7" s="1"/>
  <c r="N23" i="7"/>
  <c r="P23" i="7" s="1"/>
  <c r="Q23" i="7" s="1"/>
  <c r="T23" i="7" s="1"/>
  <c r="U23" i="7" s="1"/>
  <c r="N3" i="7"/>
  <c r="P3" i="7" s="1"/>
  <c r="Q3" i="7" s="1"/>
  <c r="T3" i="7" s="1"/>
  <c r="U3" i="7" s="1"/>
  <c r="N6" i="7"/>
  <c r="P6" i="7" s="1"/>
  <c r="Q6" i="7" s="1"/>
  <c r="N13" i="7"/>
  <c r="P13" i="7" s="1"/>
  <c r="Q13" i="7" s="1"/>
  <c r="T13" i="7" s="1"/>
  <c r="U13" i="7" s="1"/>
  <c r="N14" i="7"/>
  <c r="P14" i="7" s="1"/>
  <c r="Q14" i="7" s="1"/>
  <c r="T14" i="7" s="1"/>
  <c r="U14" i="7" s="1"/>
  <c r="N22" i="7"/>
  <c r="P22" i="7" s="1"/>
  <c r="Q22" i="7" s="1"/>
  <c r="T22" i="7" s="1"/>
  <c r="U22" i="7" s="1"/>
  <c r="N2" i="7"/>
  <c r="P2" i="7" s="1"/>
  <c r="Q2" i="7" s="1"/>
  <c r="T2" i="7" s="1"/>
  <c r="U2" i="7" s="1"/>
  <c r="T6" i="7" l="1"/>
  <c r="U6" i="7"/>
  <c r="Y7" i="5" l="1"/>
  <c r="Y8" i="5"/>
  <c r="Y9" i="5"/>
  <c r="Y10" i="5"/>
  <c r="Y11" i="5"/>
  <c r="Y12" i="5"/>
  <c r="Y13" i="5"/>
  <c r="Y14" i="5"/>
  <c r="Y15" i="5"/>
  <c r="Y17" i="5"/>
  <c r="Y18" i="5"/>
  <c r="Y19" i="5"/>
  <c r="Y20" i="5"/>
  <c r="Y21" i="5"/>
  <c r="Y22" i="5"/>
  <c r="Y23" i="5"/>
  <c r="Y24" i="5"/>
  <c r="Y25" i="5"/>
  <c r="Y26" i="5"/>
  <c r="Y27" i="5"/>
  <c r="Y2" i="5"/>
  <c r="Y3" i="5"/>
  <c r="Y4" i="5"/>
  <c r="Y5" i="5"/>
  <c r="S7" i="1"/>
  <c r="S8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7" i="1"/>
  <c r="S2" i="1"/>
  <c r="S4" i="1"/>
  <c r="S5" i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" i="3"/>
  <c r="S3" i="3"/>
  <c r="S4" i="3"/>
  <c r="S5" i="3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" i="4"/>
  <c r="S3" i="4"/>
  <c r="S4" i="4"/>
  <c r="S5" i="4"/>
  <c r="U3" i="6"/>
  <c r="U4" i="6"/>
  <c r="U5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" i="6"/>
  <c r="L27" i="6"/>
  <c r="J27" i="6"/>
  <c r="F27" i="6"/>
  <c r="D27" i="6"/>
  <c r="L26" i="6"/>
  <c r="J26" i="6"/>
  <c r="F26" i="6"/>
  <c r="D26" i="6"/>
  <c r="L25" i="6"/>
  <c r="J25" i="6"/>
  <c r="F25" i="6"/>
  <c r="D25" i="6"/>
  <c r="L24" i="6"/>
  <c r="J24" i="6"/>
  <c r="F24" i="6"/>
  <c r="D24" i="6"/>
  <c r="L23" i="6"/>
  <c r="J23" i="6"/>
  <c r="F23" i="6"/>
  <c r="D23" i="6"/>
  <c r="L22" i="6"/>
  <c r="J22" i="6"/>
  <c r="F22" i="6"/>
  <c r="D22" i="6"/>
  <c r="L21" i="6"/>
  <c r="J21" i="6"/>
  <c r="F21" i="6"/>
  <c r="D21" i="6"/>
  <c r="L20" i="6"/>
  <c r="J20" i="6"/>
  <c r="F20" i="6"/>
  <c r="D20" i="6"/>
  <c r="L19" i="6"/>
  <c r="J19" i="6"/>
  <c r="F19" i="6"/>
  <c r="D19" i="6"/>
  <c r="L18" i="6"/>
  <c r="J18" i="6"/>
  <c r="F18" i="6"/>
  <c r="D18" i="6"/>
  <c r="L17" i="6"/>
  <c r="J17" i="6"/>
  <c r="F17" i="6"/>
  <c r="D17" i="6"/>
  <c r="L16" i="6"/>
  <c r="J16" i="6"/>
  <c r="F16" i="6"/>
  <c r="D16" i="6"/>
  <c r="L15" i="6"/>
  <c r="J15" i="6"/>
  <c r="F15" i="6"/>
  <c r="D15" i="6"/>
  <c r="L14" i="6"/>
  <c r="J14" i="6"/>
  <c r="F14" i="6"/>
  <c r="D14" i="6"/>
  <c r="L13" i="6"/>
  <c r="J13" i="6"/>
  <c r="F13" i="6"/>
  <c r="D13" i="6"/>
  <c r="L12" i="6"/>
  <c r="J12" i="6"/>
  <c r="F12" i="6"/>
  <c r="D12" i="6"/>
  <c r="L11" i="6"/>
  <c r="J11" i="6"/>
  <c r="F11" i="6"/>
  <c r="D11" i="6"/>
  <c r="L10" i="6"/>
  <c r="J10" i="6"/>
  <c r="F10" i="6"/>
  <c r="D10" i="6"/>
  <c r="L9" i="6"/>
  <c r="J9" i="6"/>
  <c r="F9" i="6"/>
  <c r="D9" i="6"/>
  <c r="L8" i="6"/>
  <c r="J8" i="6"/>
  <c r="F8" i="6"/>
  <c r="D8" i="6"/>
  <c r="L7" i="6"/>
  <c r="J7" i="6"/>
  <c r="F7" i="6"/>
  <c r="D7" i="6"/>
  <c r="L6" i="6"/>
  <c r="J6" i="6"/>
  <c r="F6" i="6"/>
  <c r="D6" i="6"/>
  <c r="L5" i="6"/>
  <c r="J5" i="6"/>
  <c r="F5" i="6"/>
  <c r="D5" i="6"/>
  <c r="L4" i="6"/>
  <c r="J4" i="6"/>
  <c r="F4" i="6"/>
  <c r="D4" i="6"/>
  <c r="L3" i="6"/>
  <c r="J3" i="6"/>
  <c r="F3" i="6"/>
  <c r="D3" i="6"/>
  <c r="L2" i="6"/>
  <c r="J2" i="6"/>
  <c r="F2" i="6"/>
  <c r="D2" i="6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" i="5"/>
  <c r="J27" i="5"/>
  <c r="H27" i="5"/>
  <c r="F27" i="5"/>
  <c r="D27" i="5"/>
  <c r="J26" i="5"/>
  <c r="H26" i="5"/>
  <c r="F26" i="5"/>
  <c r="D26" i="5"/>
  <c r="J25" i="5"/>
  <c r="H25" i="5"/>
  <c r="F25" i="5"/>
  <c r="D25" i="5"/>
  <c r="J24" i="5"/>
  <c r="H24" i="5"/>
  <c r="F24" i="5"/>
  <c r="D24" i="5"/>
  <c r="J23" i="5"/>
  <c r="H23" i="5"/>
  <c r="F23" i="5"/>
  <c r="D23" i="5"/>
  <c r="J22" i="5"/>
  <c r="H22" i="5"/>
  <c r="F22" i="5"/>
  <c r="D22" i="5"/>
  <c r="J21" i="5"/>
  <c r="H21" i="5"/>
  <c r="F21" i="5"/>
  <c r="D21" i="5"/>
  <c r="J20" i="5"/>
  <c r="H20" i="5"/>
  <c r="F20" i="5"/>
  <c r="D20" i="5"/>
  <c r="J19" i="5"/>
  <c r="H19" i="5"/>
  <c r="F19" i="5"/>
  <c r="D19" i="5"/>
  <c r="J18" i="5"/>
  <c r="H18" i="5"/>
  <c r="F18" i="5"/>
  <c r="D18" i="5"/>
  <c r="J17" i="5"/>
  <c r="H17" i="5"/>
  <c r="F17" i="5"/>
  <c r="D17" i="5"/>
  <c r="J16" i="5"/>
  <c r="H16" i="5"/>
  <c r="F16" i="5"/>
  <c r="D16" i="5"/>
  <c r="J15" i="5"/>
  <c r="H15" i="5"/>
  <c r="F15" i="5"/>
  <c r="D15" i="5"/>
  <c r="J14" i="5"/>
  <c r="H14" i="5"/>
  <c r="F14" i="5"/>
  <c r="D14" i="5"/>
  <c r="J13" i="5"/>
  <c r="H13" i="5"/>
  <c r="F13" i="5"/>
  <c r="D13" i="5"/>
  <c r="J12" i="5"/>
  <c r="H12" i="5"/>
  <c r="F12" i="5"/>
  <c r="D12" i="5"/>
  <c r="J11" i="5"/>
  <c r="H11" i="5"/>
  <c r="F11" i="5"/>
  <c r="D11" i="5"/>
  <c r="J10" i="5"/>
  <c r="H10" i="5"/>
  <c r="F10" i="5"/>
  <c r="D10" i="5"/>
  <c r="J9" i="5"/>
  <c r="H9" i="5"/>
  <c r="F9" i="5"/>
  <c r="D9" i="5"/>
  <c r="J8" i="5"/>
  <c r="H8" i="5"/>
  <c r="F8" i="5"/>
  <c r="D8" i="5"/>
  <c r="J7" i="5"/>
  <c r="H7" i="5"/>
  <c r="F7" i="5"/>
  <c r="D7" i="5"/>
  <c r="J6" i="5"/>
  <c r="H6" i="5"/>
  <c r="F6" i="5"/>
  <c r="D6" i="5"/>
  <c r="J5" i="5"/>
  <c r="H5" i="5"/>
  <c r="F5" i="5"/>
  <c r="D5" i="5"/>
  <c r="J4" i="5"/>
  <c r="H4" i="5"/>
  <c r="F4" i="5"/>
  <c r="D4" i="5"/>
  <c r="J3" i="5"/>
  <c r="H3" i="5"/>
  <c r="F3" i="5"/>
  <c r="D3" i="5"/>
  <c r="J2" i="5"/>
  <c r="H2" i="5"/>
  <c r="F2" i="5"/>
  <c r="D2" i="5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4" i="4"/>
  <c r="H4" i="4"/>
  <c r="F4" i="4"/>
  <c r="D4" i="4"/>
  <c r="J3" i="4"/>
  <c r="H3" i="4"/>
  <c r="F3" i="4"/>
  <c r="D3" i="4"/>
  <c r="J2" i="4"/>
  <c r="H2" i="4"/>
  <c r="F2" i="4"/>
  <c r="D2" i="4"/>
  <c r="J27" i="3"/>
  <c r="H27" i="3"/>
  <c r="F27" i="3"/>
  <c r="D27" i="3"/>
  <c r="J26" i="3"/>
  <c r="H26" i="3"/>
  <c r="F26" i="3"/>
  <c r="D26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J16" i="3"/>
  <c r="H16" i="3"/>
  <c r="F16" i="3"/>
  <c r="D16" i="3"/>
  <c r="J15" i="3"/>
  <c r="H15" i="3"/>
  <c r="F15" i="3"/>
  <c r="D15" i="3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4" i="3"/>
  <c r="H4" i="3"/>
  <c r="F4" i="3"/>
  <c r="D4" i="3"/>
  <c r="J3" i="3"/>
  <c r="H3" i="3"/>
  <c r="F3" i="3"/>
  <c r="D3" i="3"/>
  <c r="J2" i="3"/>
  <c r="H2" i="3"/>
  <c r="F2" i="3"/>
  <c r="D2" i="3"/>
  <c r="J2" i="1"/>
  <c r="J3" i="1"/>
  <c r="J4" i="1"/>
  <c r="J5" i="1"/>
  <c r="M5" i="1" s="1"/>
  <c r="J6" i="1"/>
  <c r="J7" i="1"/>
  <c r="J8" i="1"/>
  <c r="J9" i="1"/>
  <c r="M9" i="1" s="1"/>
  <c r="J10" i="1"/>
  <c r="J11" i="1"/>
  <c r="J12" i="1"/>
  <c r="J13" i="1"/>
  <c r="M13" i="1" s="1"/>
  <c r="J14" i="1"/>
  <c r="J15" i="1"/>
  <c r="J16" i="1"/>
  <c r="J17" i="1"/>
  <c r="M17" i="1" s="1"/>
  <c r="J18" i="1"/>
  <c r="J19" i="1"/>
  <c r="J20" i="1"/>
  <c r="J21" i="1"/>
  <c r="M21" i="1" s="1"/>
  <c r="J22" i="1"/>
  <c r="J24" i="1"/>
  <c r="J25" i="1"/>
  <c r="J26" i="1"/>
  <c r="J27" i="1"/>
  <c r="J2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" i="1"/>
  <c r="M25" i="1" l="1"/>
  <c r="M20" i="1"/>
  <c r="M16" i="1"/>
  <c r="N16" i="1" s="1"/>
  <c r="P16" i="1" s="1"/>
  <c r="Q16" i="1" s="1"/>
  <c r="T16" i="1" s="1"/>
  <c r="U16" i="1" s="1"/>
  <c r="M12" i="1"/>
  <c r="N12" i="1" s="1"/>
  <c r="P12" i="1" s="1"/>
  <c r="Q12" i="1" s="1"/>
  <c r="T12" i="1" s="1"/>
  <c r="U12" i="1" s="1"/>
  <c r="M8" i="1"/>
  <c r="M4" i="1"/>
  <c r="M26" i="1"/>
  <c r="N26" i="1" s="1"/>
  <c r="P26" i="1" s="1"/>
  <c r="M23" i="1"/>
  <c r="N23" i="1" s="1"/>
  <c r="P23" i="1" s="1"/>
  <c r="Q23" i="1" s="1"/>
  <c r="T23" i="1" s="1"/>
  <c r="U23" i="1" s="1"/>
  <c r="M24" i="1"/>
  <c r="M19" i="1"/>
  <c r="M15" i="1"/>
  <c r="N15" i="1" s="1"/>
  <c r="P15" i="1" s="1"/>
  <c r="Q15" i="1" s="1"/>
  <c r="T15" i="1" s="1"/>
  <c r="U15" i="1" s="1"/>
  <c r="M11" i="1"/>
  <c r="N11" i="1" s="1"/>
  <c r="P11" i="1" s="1"/>
  <c r="Q11" i="1" s="1"/>
  <c r="T11" i="1" s="1"/>
  <c r="U11" i="1" s="1"/>
  <c r="M7" i="1"/>
  <c r="M3" i="1"/>
  <c r="M27" i="1"/>
  <c r="N27" i="1" s="1"/>
  <c r="P27" i="1" s="1"/>
  <c r="Q27" i="1" s="1"/>
  <c r="T27" i="1" s="1"/>
  <c r="U27" i="1" s="1"/>
  <c r="M22" i="1"/>
  <c r="N22" i="1" s="1"/>
  <c r="P22" i="1" s="1"/>
  <c r="Q22" i="1" s="1"/>
  <c r="T22" i="1" s="1"/>
  <c r="U22" i="1" s="1"/>
  <c r="M18" i="1"/>
  <c r="M14" i="1"/>
  <c r="M10" i="1"/>
  <c r="N10" i="1" s="1"/>
  <c r="P10" i="1" s="1"/>
  <c r="Q10" i="1" s="1"/>
  <c r="T10" i="1" s="1"/>
  <c r="U10" i="1" s="1"/>
  <c r="M6" i="1"/>
  <c r="N6" i="1" s="1"/>
  <c r="P6" i="1" s="1"/>
  <c r="Q6" i="1" s="1"/>
  <c r="U6" i="1" s="1"/>
  <c r="M2" i="1"/>
  <c r="O2" i="6"/>
  <c r="O3" i="6"/>
  <c r="O4" i="6"/>
  <c r="P4" i="6" s="1"/>
  <c r="R4" i="6" s="1"/>
  <c r="S4" i="6" s="1"/>
  <c r="V4" i="6" s="1"/>
  <c r="W4" i="6" s="1"/>
  <c r="O5" i="6"/>
  <c r="P5" i="6" s="1"/>
  <c r="R5" i="6" s="1"/>
  <c r="S5" i="6" s="1"/>
  <c r="V5" i="6" s="1"/>
  <c r="W5" i="6" s="1"/>
  <c r="O6" i="6"/>
  <c r="O7" i="6"/>
  <c r="O8" i="6"/>
  <c r="P8" i="6" s="1"/>
  <c r="R8" i="6" s="1"/>
  <c r="S8" i="6" s="1"/>
  <c r="V8" i="6" s="1"/>
  <c r="W8" i="6" s="1"/>
  <c r="O9" i="6"/>
  <c r="P9" i="6" s="1"/>
  <c r="R9" i="6" s="1"/>
  <c r="S9" i="6" s="1"/>
  <c r="V9" i="6" s="1"/>
  <c r="W9" i="6" s="1"/>
  <c r="O10" i="6"/>
  <c r="O11" i="6"/>
  <c r="O12" i="6"/>
  <c r="P12" i="6" s="1"/>
  <c r="R12" i="6" s="1"/>
  <c r="S12" i="6" s="1"/>
  <c r="V12" i="6" s="1"/>
  <c r="W12" i="6" s="1"/>
  <c r="O13" i="6"/>
  <c r="P13" i="6" s="1"/>
  <c r="R13" i="6" s="1"/>
  <c r="S13" i="6" s="1"/>
  <c r="V13" i="6" s="1"/>
  <c r="W13" i="6" s="1"/>
  <c r="O14" i="6"/>
  <c r="O15" i="6"/>
  <c r="O16" i="6"/>
  <c r="P16" i="6" s="1"/>
  <c r="R16" i="6" s="1"/>
  <c r="S16" i="6" s="1"/>
  <c r="V16" i="6" s="1"/>
  <c r="W16" i="6" s="1"/>
  <c r="O17" i="6"/>
  <c r="P17" i="6" s="1"/>
  <c r="R17" i="6" s="1"/>
  <c r="S17" i="6" s="1"/>
  <c r="V17" i="6" s="1"/>
  <c r="W17" i="6" s="1"/>
  <c r="O18" i="6"/>
  <c r="O19" i="6"/>
  <c r="O20" i="6"/>
  <c r="P20" i="6" s="1"/>
  <c r="R20" i="6" s="1"/>
  <c r="S20" i="6" s="1"/>
  <c r="V20" i="6" s="1"/>
  <c r="W20" i="6" s="1"/>
  <c r="O21" i="6"/>
  <c r="P21" i="6" s="1"/>
  <c r="R21" i="6" s="1"/>
  <c r="S21" i="6" s="1"/>
  <c r="V21" i="6" s="1"/>
  <c r="W21" i="6" s="1"/>
  <c r="O22" i="6"/>
  <c r="O23" i="6"/>
  <c r="O24" i="6"/>
  <c r="P24" i="6" s="1"/>
  <c r="R24" i="6" s="1"/>
  <c r="S24" i="6" s="1"/>
  <c r="V24" i="6" s="1"/>
  <c r="W24" i="6" s="1"/>
  <c r="O25" i="6"/>
  <c r="P25" i="6" s="1"/>
  <c r="R25" i="6" s="1"/>
  <c r="S25" i="6" s="1"/>
  <c r="V25" i="6" s="1"/>
  <c r="W25" i="6" s="1"/>
  <c r="O26" i="6"/>
  <c r="O27" i="6"/>
  <c r="M2" i="4"/>
  <c r="N2" i="4" s="1"/>
  <c r="P2" i="4" s="1"/>
  <c r="Q2" i="4" s="1"/>
  <c r="T2" i="4" s="1"/>
  <c r="U2" i="4" s="1"/>
  <c r="M3" i="4"/>
  <c r="M4" i="4"/>
  <c r="M5" i="4"/>
  <c r="N5" i="4" s="1"/>
  <c r="P5" i="4" s="1"/>
  <c r="Q5" i="4" s="1"/>
  <c r="T5" i="4" s="1"/>
  <c r="U5" i="4" s="1"/>
  <c r="M6" i="4"/>
  <c r="N6" i="4" s="1"/>
  <c r="P6" i="4" s="1"/>
  <c r="Q6" i="4" s="1"/>
  <c r="U6" i="4" s="1"/>
  <c r="M7" i="4"/>
  <c r="M8" i="4"/>
  <c r="M9" i="4"/>
  <c r="N9" i="4" s="1"/>
  <c r="P9" i="4" s="1"/>
  <c r="Q9" i="4" s="1"/>
  <c r="T9" i="4" s="1"/>
  <c r="U9" i="4" s="1"/>
  <c r="M10" i="4"/>
  <c r="N10" i="4" s="1"/>
  <c r="P10" i="4" s="1"/>
  <c r="Q10" i="4" s="1"/>
  <c r="T10" i="4" s="1"/>
  <c r="U10" i="4" s="1"/>
  <c r="M11" i="4"/>
  <c r="M12" i="4"/>
  <c r="M13" i="4"/>
  <c r="M14" i="4"/>
  <c r="N14" i="4" s="1"/>
  <c r="P14" i="4" s="1"/>
  <c r="Q14" i="4" s="1"/>
  <c r="T14" i="4" s="1"/>
  <c r="U14" i="4" s="1"/>
  <c r="M15" i="4"/>
  <c r="M16" i="4"/>
  <c r="M17" i="4"/>
  <c r="N17" i="4" s="1"/>
  <c r="P17" i="4" s="1"/>
  <c r="Q17" i="4" s="1"/>
  <c r="T17" i="4" s="1"/>
  <c r="U17" i="4" s="1"/>
  <c r="M18" i="4"/>
  <c r="N18" i="4" s="1"/>
  <c r="P18" i="4" s="1"/>
  <c r="Q18" i="4" s="1"/>
  <c r="T18" i="4" s="1"/>
  <c r="U18" i="4" s="1"/>
  <c r="M19" i="4"/>
  <c r="M20" i="4"/>
  <c r="M21" i="4"/>
  <c r="N21" i="4" s="1"/>
  <c r="P21" i="4" s="1"/>
  <c r="Q21" i="4" s="1"/>
  <c r="T21" i="4" s="1"/>
  <c r="U21" i="4" s="1"/>
  <c r="M22" i="4"/>
  <c r="N22" i="4" s="1"/>
  <c r="P22" i="4" s="1"/>
  <c r="Q22" i="4" s="1"/>
  <c r="T22" i="4" s="1"/>
  <c r="U22" i="4" s="1"/>
  <c r="M23" i="4"/>
  <c r="M24" i="4"/>
  <c r="M25" i="4"/>
  <c r="N25" i="4" s="1"/>
  <c r="P25" i="4" s="1"/>
  <c r="Q25" i="4" s="1"/>
  <c r="T25" i="4" s="1"/>
  <c r="U25" i="4" s="1"/>
  <c r="M26" i="4"/>
  <c r="N26" i="4" s="1"/>
  <c r="P26" i="4" s="1"/>
  <c r="Q26" i="4" s="1"/>
  <c r="T26" i="4" s="1"/>
  <c r="U26" i="4" s="1"/>
  <c r="M27" i="4"/>
  <c r="S2" i="5"/>
  <c r="S3" i="5"/>
  <c r="S4" i="5"/>
  <c r="T4" i="5" s="1"/>
  <c r="V4" i="5" s="1"/>
  <c r="W4" i="5" s="1"/>
  <c r="Z4" i="5" s="1"/>
  <c r="AA4" i="5" s="1"/>
  <c r="S5" i="5"/>
  <c r="S6" i="5"/>
  <c r="S7" i="5"/>
  <c r="T7" i="5" s="1"/>
  <c r="V7" i="5" s="1"/>
  <c r="W7" i="5" s="1"/>
  <c r="Z7" i="5" s="1"/>
  <c r="AA7" i="5" s="1"/>
  <c r="S8" i="5"/>
  <c r="T8" i="5" s="1"/>
  <c r="V8" i="5" s="1"/>
  <c r="W8" i="5" s="1"/>
  <c r="Z8" i="5" s="1"/>
  <c r="AA8" i="5" s="1"/>
  <c r="S9" i="5"/>
  <c r="V9" i="5" s="1"/>
  <c r="W9" i="5" s="1"/>
  <c r="Z9" i="5" s="1"/>
  <c r="AA9" i="5" s="1"/>
  <c r="S10" i="5"/>
  <c r="S11" i="5"/>
  <c r="T11" i="5" s="1"/>
  <c r="V11" i="5" s="1"/>
  <c r="W11" i="5" s="1"/>
  <c r="Z11" i="5" s="1"/>
  <c r="AA11" i="5" s="1"/>
  <c r="S12" i="5"/>
  <c r="T12" i="5" s="1"/>
  <c r="V12" i="5" s="1"/>
  <c r="W12" i="5" s="1"/>
  <c r="Z12" i="5" s="1"/>
  <c r="AA12" i="5" s="1"/>
  <c r="S13" i="5"/>
  <c r="T13" i="5" s="1"/>
  <c r="V13" i="5" s="1"/>
  <c r="W13" i="5" s="1"/>
  <c r="Z13" i="5" s="1"/>
  <c r="AA13" i="5" s="1"/>
  <c r="S14" i="5"/>
  <c r="S15" i="5"/>
  <c r="T15" i="5" s="1"/>
  <c r="V15" i="5" s="1"/>
  <c r="W15" i="5" s="1"/>
  <c r="AA15" i="5" s="1"/>
  <c r="S16" i="5"/>
  <c r="T16" i="5" s="1"/>
  <c r="V16" i="5" s="1"/>
  <c r="S17" i="5"/>
  <c r="T17" i="5" s="1"/>
  <c r="V17" i="5" s="1"/>
  <c r="W17" i="5" s="1"/>
  <c r="Z17" i="5" s="1"/>
  <c r="S18" i="5"/>
  <c r="S19" i="5"/>
  <c r="T19" i="5" s="1"/>
  <c r="V19" i="5" s="1"/>
  <c r="W19" i="5" s="1"/>
  <c r="Z19" i="5" s="1"/>
  <c r="AA19" i="5" s="1"/>
  <c r="S20" i="5"/>
  <c r="T20" i="5" s="1"/>
  <c r="V20" i="5" s="1"/>
  <c r="W20" i="5" s="1"/>
  <c r="Z20" i="5" s="1"/>
  <c r="AA20" i="5" s="1"/>
  <c r="S21" i="5"/>
  <c r="T21" i="5" s="1"/>
  <c r="V21" i="5" s="1"/>
  <c r="W21" i="5" s="1"/>
  <c r="Z21" i="5" s="1"/>
  <c r="AA21" i="5" s="1"/>
  <c r="S22" i="5"/>
  <c r="S23" i="5"/>
  <c r="T23" i="5" s="1"/>
  <c r="V23" i="5" s="1"/>
  <c r="W23" i="5" s="1"/>
  <c r="Z23" i="5" s="1"/>
  <c r="AA23" i="5" s="1"/>
  <c r="S24" i="5"/>
  <c r="T24" i="5" s="1"/>
  <c r="V24" i="5" s="1"/>
  <c r="W24" i="5" s="1"/>
  <c r="Z24" i="5" s="1"/>
  <c r="AA24" i="5" s="1"/>
  <c r="S25" i="5"/>
  <c r="T25" i="5" s="1"/>
  <c r="V25" i="5" s="1"/>
  <c r="W25" i="5" s="1"/>
  <c r="Z25" i="5" s="1"/>
  <c r="AA25" i="5" s="1"/>
  <c r="S26" i="5"/>
  <c r="S27" i="5"/>
  <c r="M2" i="3"/>
  <c r="N2" i="3" s="1"/>
  <c r="P2" i="3" s="1"/>
  <c r="Q2" i="3" s="1"/>
  <c r="T2" i="3" s="1"/>
  <c r="U2" i="3" s="1"/>
  <c r="M3" i="3"/>
  <c r="M4" i="3"/>
  <c r="M5" i="3"/>
  <c r="M6" i="3"/>
  <c r="N6" i="3" s="1"/>
  <c r="P6" i="3" s="1"/>
  <c r="Q6" i="3" s="1"/>
  <c r="U6" i="3" s="1"/>
  <c r="M7" i="3"/>
  <c r="M8" i="3"/>
  <c r="N8" i="3" s="1"/>
  <c r="P8" i="3" s="1"/>
  <c r="Q8" i="3" s="1"/>
  <c r="T8" i="3" s="1"/>
  <c r="U8" i="3" s="1"/>
  <c r="M9" i="3"/>
  <c r="N9" i="3" s="1"/>
  <c r="P9" i="3" s="1"/>
  <c r="Q9" i="3" s="1"/>
  <c r="T9" i="3" s="1"/>
  <c r="U9" i="3" s="1"/>
  <c r="M10" i="3"/>
  <c r="N10" i="3" s="1"/>
  <c r="P10" i="3" s="1"/>
  <c r="Q10" i="3" s="1"/>
  <c r="T10" i="3" s="1"/>
  <c r="U10" i="3" s="1"/>
  <c r="M11" i="3"/>
  <c r="M12" i="3"/>
  <c r="N12" i="3" s="1"/>
  <c r="P12" i="3" s="1"/>
  <c r="Q12" i="3" s="1"/>
  <c r="T12" i="3" s="1"/>
  <c r="U12" i="3" s="1"/>
  <c r="M13" i="3"/>
  <c r="N13" i="3" s="1"/>
  <c r="P13" i="3" s="1"/>
  <c r="Q13" i="3" s="1"/>
  <c r="T13" i="3" s="1"/>
  <c r="U13" i="3" s="1"/>
  <c r="M14" i="3"/>
  <c r="N14" i="3" s="1"/>
  <c r="P14" i="3" s="1"/>
  <c r="Q14" i="3" s="1"/>
  <c r="T14" i="3" s="1"/>
  <c r="U14" i="3" s="1"/>
  <c r="M15" i="3"/>
  <c r="N15" i="3" s="1"/>
  <c r="P15" i="3" s="1"/>
  <c r="Q15" i="3" s="1"/>
  <c r="T15" i="3" s="1"/>
  <c r="U15" i="3" s="1"/>
  <c r="M16" i="3"/>
  <c r="N16" i="3" s="1"/>
  <c r="P16" i="3" s="1"/>
  <c r="Q16" i="3" s="1"/>
  <c r="T16" i="3" s="1"/>
  <c r="U16" i="3" s="1"/>
  <c r="M17" i="3"/>
  <c r="N17" i="3" s="1"/>
  <c r="P17" i="3" s="1"/>
  <c r="Q17" i="3" s="1"/>
  <c r="T17" i="3" s="1"/>
  <c r="U17" i="3" s="1"/>
  <c r="M18" i="3"/>
  <c r="N18" i="3" s="1"/>
  <c r="P18" i="3" s="1"/>
  <c r="Q18" i="3" s="1"/>
  <c r="T18" i="3" s="1"/>
  <c r="U18" i="3" s="1"/>
  <c r="M19" i="3"/>
  <c r="M20" i="3"/>
  <c r="N20" i="3" s="1"/>
  <c r="P20" i="3" s="1"/>
  <c r="Q20" i="3" s="1"/>
  <c r="T20" i="3" s="1"/>
  <c r="U20" i="3" s="1"/>
  <c r="M21" i="3"/>
  <c r="N21" i="3" s="1"/>
  <c r="P21" i="3" s="1"/>
  <c r="Q21" i="3" s="1"/>
  <c r="T21" i="3" s="1"/>
  <c r="U21" i="3" s="1"/>
  <c r="M22" i="3"/>
  <c r="M23" i="3"/>
  <c r="M24" i="3"/>
  <c r="N24" i="3" s="1"/>
  <c r="P24" i="3" s="1"/>
  <c r="Q24" i="3" s="1"/>
  <c r="T24" i="3" s="1"/>
  <c r="U24" i="3" s="1"/>
  <c r="M25" i="3"/>
  <c r="N25" i="3" s="1"/>
  <c r="P25" i="3" s="1"/>
  <c r="Q25" i="3" s="1"/>
  <c r="T25" i="3" s="1"/>
  <c r="U25" i="3" s="1"/>
  <c r="M26" i="3"/>
  <c r="N26" i="3" s="1"/>
  <c r="P26" i="3" s="1"/>
  <c r="Q26" i="3" s="1"/>
  <c r="T26" i="3" s="1"/>
  <c r="U26" i="3" s="1"/>
  <c r="M27" i="3"/>
  <c r="N21" i="1"/>
  <c r="P21" i="1" s="1"/>
  <c r="Q21" i="1" s="1"/>
  <c r="T21" i="1" s="1"/>
  <c r="U21" i="1" s="1"/>
  <c r="N17" i="1"/>
  <c r="P17" i="1" s="1"/>
  <c r="Q17" i="1" s="1"/>
  <c r="T17" i="1" s="1"/>
  <c r="U17" i="1" s="1"/>
  <c r="N13" i="1"/>
  <c r="P13" i="1" s="1"/>
  <c r="Q13" i="1" s="1"/>
  <c r="T13" i="1" s="1"/>
  <c r="U13" i="1" s="1"/>
  <c r="N9" i="1"/>
  <c r="P9" i="1" s="1"/>
  <c r="N5" i="1"/>
  <c r="P5" i="1" s="1"/>
  <c r="Q5" i="1" s="1"/>
  <c r="T5" i="1" s="1"/>
  <c r="U5" i="1" s="1"/>
  <c r="N25" i="1"/>
  <c r="P25" i="1" s="1"/>
  <c r="Q25" i="1" s="1"/>
  <c r="T25" i="1" s="1"/>
  <c r="U25" i="1" s="1"/>
  <c r="N2" i="1"/>
  <c r="N20" i="1"/>
  <c r="P20" i="1" s="1"/>
  <c r="Q20" i="1" s="1"/>
  <c r="T20" i="1" s="1"/>
  <c r="U20" i="1" s="1"/>
  <c r="N8" i="1"/>
  <c r="P8" i="1" s="1"/>
  <c r="Q8" i="1" s="1"/>
  <c r="T8" i="1" s="1"/>
  <c r="U8" i="1" s="1"/>
  <c r="N4" i="1"/>
  <c r="P4" i="1" s="1"/>
  <c r="Q4" i="1" s="1"/>
  <c r="T4" i="1" s="1"/>
  <c r="U4" i="1" s="1"/>
  <c r="N24" i="1"/>
  <c r="P24" i="1" s="1"/>
  <c r="Q24" i="1" s="1"/>
  <c r="T24" i="1" s="1"/>
  <c r="U24" i="1" s="1"/>
  <c r="N19" i="1"/>
  <c r="P19" i="1" s="1"/>
  <c r="Q19" i="1" s="1"/>
  <c r="T19" i="1" s="1"/>
  <c r="U19" i="1" s="1"/>
  <c r="N7" i="1"/>
  <c r="P7" i="1" s="1"/>
  <c r="Q7" i="1" s="1"/>
  <c r="T7" i="1" s="1"/>
  <c r="U7" i="1" s="1"/>
  <c r="N3" i="1"/>
  <c r="P3" i="1" s="1"/>
  <c r="N18" i="1"/>
  <c r="P18" i="1" s="1"/>
  <c r="Q18" i="1" s="1"/>
  <c r="T18" i="1" s="1"/>
  <c r="U18" i="1" s="1"/>
  <c r="N14" i="1"/>
  <c r="P14" i="1" s="1"/>
  <c r="Q14" i="1" s="1"/>
  <c r="T14" i="1" s="1"/>
  <c r="U14" i="1" s="1"/>
  <c r="N4" i="3"/>
  <c r="P4" i="3" s="1"/>
  <c r="Q4" i="3" s="1"/>
  <c r="T4" i="3" s="1"/>
  <c r="U4" i="3" s="1"/>
  <c r="N27" i="3"/>
  <c r="P27" i="3" s="1"/>
  <c r="Q27" i="3" s="1"/>
  <c r="T27" i="3" s="1"/>
  <c r="U27" i="3" s="1"/>
  <c r="N23" i="3"/>
  <c r="P23" i="3" s="1"/>
  <c r="Q23" i="3" s="1"/>
  <c r="T23" i="3" s="1"/>
  <c r="U23" i="3" s="1"/>
  <c r="N19" i="3"/>
  <c r="P19" i="3" s="1"/>
  <c r="Q19" i="3" s="1"/>
  <c r="T19" i="3" s="1"/>
  <c r="U19" i="3" s="1"/>
  <c r="N11" i="3"/>
  <c r="P11" i="3" s="1"/>
  <c r="Q11" i="3" s="1"/>
  <c r="T11" i="3" s="1"/>
  <c r="U11" i="3" s="1"/>
  <c r="N7" i="3"/>
  <c r="P7" i="3" s="1"/>
  <c r="Q7" i="3" s="1"/>
  <c r="T7" i="3" s="1"/>
  <c r="U7" i="3" s="1"/>
  <c r="N3" i="3"/>
  <c r="P3" i="3" s="1"/>
  <c r="Q3" i="3" s="1"/>
  <c r="T3" i="3" s="1"/>
  <c r="U3" i="3" s="1"/>
  <c r="T27" i="5"/>
  <c r="V27" i="5" s="1"/>
  <c r="W27" i="5" s="1"/>
  <c r="Z27" i="5" s="1"/>
  <c r="AA27" i="5" s="1"/>
  <c r="T3" i="5"/>
  <c r="V3" i="5" s="1"/>
  <c r="W3" i="5" s="1"/>
  <c r="Z3" i="5" s="1"/>
  <c r="AA3" i="5" s="1"/>
  <c r="T2" i="5"/>
  <c r="V2" i="5" s="1"/>
  <c r="W2" i="5" s="1"/>
  <c r="Z2" i="5" s="1"/>
  <c r="AA2" i="5" s="1"/>
  <c r="T5" i="5"/>
  <c r="V5" i="5" s="1"/>
  <c r="W5" i="5" s="1"/>
  <c r="Z5" i="5" s="1"/>
  <c r="AA5" i="5" s="1"/>
  <c r="T6" i="5"/>
  <c r="V6" i="5" s="1"/>
  <c r="W6" i="5" s="1"/>
  <c r="AA6" i="5" s="1"/>
  <c r="T10" i="5"/>
  <c r="V10" i="5" s="1"/>
  <c r="W10" i="5" s="1"/>
  <c r="Z10" i="5" s="1"/>
  <c r="AA10" i="5" s="1"/>
  <c r="T14" i="5"/>
  <c r="V14" i="5" s="1"/>
  <c r="W14" i="5" s="1"/>
  <c r="Z14" i="5" s="1"/>
  <c r="AA14" i="5" s="1"/>
  <c r="T18" i="5"/>
  <c r="V18" i="5" s="1"/>
  <c r="W18" i="5" s="1"/>
  <c r="Z18" i="5" s="1"/>
  <c r="T22" i="5"/>
  <c r="V22" i="5" s="1"/>
  <c r="W22" i="5" s="1"/>
  <c r="Z22" i="5" s="1"/>
  <c r="AA22" i="5" s="1"/>
  <c r="T26" i="5"/>
  <c r="V26" i="5" s="1"/>
  <c r="W26" i="5" s="1"/>
  <c r="Z26" i="5" s="1"/>
  <c r="AA26" i="5" s="1"/>
  <c r="N3" i="4"/>
  <c r="P3" i="4" s="1"/>
  <c r="Q3" i="4" s="1"/>
  <c r="T3" i="4" s="1"/>
  <c r="U3" i="4" s="1"/>
  <c r="N4" i="4"/>
  <c r="P4" i="4" s="1"/>
  <c r="Q4" i="4" s="1"/>
  <c r="T4" i="4" s="1"/>
  <c r="U4" i="4" s="1"/>
  <c r="N7" i="4"/>
  <c r="P7" i="4" s="1"/>
  <c r="Q7" i="4" s="1"/>
  <c r="T7" i="4" s="1"/>
  <c r="U7" i="4" s="1"/>
  <c r="N8" i="4"/>
  <c r="P8" i="4" s="1"/>
  <c r="Q8" i="4" s="1"/>
  <c r="T8" i="4" s="1"/>
  <c r="U8" i="4" s="1"/>
  <c r="N11" i="4"/>
  <c r="P11" i="4" s="1"/>
  <c r="Q11" i="4" s="1"/>
  <c r="T11" i="4" s="1"/>
  <c r="U11" i="4" s="1"/>
  <c r="N12" i="4"/>
  <c r="P12" i="4" s="1"/>
  <c r="Q12" i="4" s="1"/>
  <c r="T12" i="4" s="1"/>
  <c r="U12" i="4" s="1"/>
  <c r="N15" i="4"/>
  <c r="P15" i="4" s="1"/>
  <c r="Q15" i="4" s="1"/>
  <c r="T15" i="4" s="1"/>
  <c r="U15" i="4" s="1"/>
  <c r="N16" i="4"/>
  <c r="P16" i="4" s="1"/>
  <c r="Q16" i="4" s="1"/>
  <c r="T16" i="4" s="1"/>
  <c r="U16" i="4" s="1"/>
  <c r="N19" i="4"/>
  <c r="P19" i="4" s="1"/>
  <c r="Q19" i="4" s="1"/>
  <c r="T19" i="4" s="1"/>
  <c r="U19" i="4" s="1"/>
  <c r="N20" i="4"/>
  <c r="P20" i="4" s="1"/>
  <c r="Q20" i="4" s="1"/>
  <c r="T20" i="4" s="1"/>
  <c r="U20" i="4" s="1"/>
  <c r="N23" i="4"/>
  <c r="P23" i="4" s="1"/>
  <c r="Q23" i="4" s="1"/>
  <c r="T23" i="4" s="1"/>
  <c r="U23" i="4" s="1"/>
  <c r="N24" i="4"/>
  <c r="P24" i="4" s="1"/>
  <c r="Q24" i="4" s="1"/>
  <c r="T24" i="4" s="1"/>
  <c r="U24" i="4" s="1"/>
  <c r="N27" i="4"/>
  <c r="P27" i="4" s="1"/>
  <c r="Q27" i="4" s="1"/>
  <c r="T27" i="4" s="1"/>
  <c r="U27" i="4" s="1"/>
  <c r="P2" i="6"/>
  <c r="R2" i="6" s="1"/>
  <c r="S2" i="6" s="1"/>
  <c r="V2" i="6" s="1"/>
  <c r="W2" i="6" s="1"/>
  <c r="P3" i="6"/>
  <c r="R3" i="6" s="1"/>
  <c r="S3" i="6" s="1"/>
  <c r="V3" i="6" s="1"/>
  <c r="W3" i="6" s="1"/>
  <c r="P6" i="6"/>
  <c r="R6" i="6" s="1"/>
  <c r="S6" i="6" s="1"/>
  <c r="W6" i="6" s="1"/>
  <c r="P7" i="6"/>
  <c r="R7" i="6" s="1"/>
  <c r="S7" i="6" s="1"/>
  <c r="V7" i="6" s="1"/>
  <c r="W7" i="6" s="1"/>
  <c r="P10" i="6"/>
  <c r="R10" i="6" s="1"/>
  <c r="S10" i="6" s="1"/>
  <c r="V10" i="6" s="1"/>
  <c r="W10" i="6" s="1"/>
  <c r="P11" i="6"/>
  <c r="R11" i="6" s="1"/>
  <c r="S11" i="6" s="1"/>
  <c r="V11" i="6" s="1"/>
  <c r="W11" i="6" s="1"/>
  <c r="P14" i="6"/>
  <c r="R14" i="6" s="1"/>
  <c r="S14" i="6" s="1"/>
  <c r="V14" i="6" s="1"/>
  <c r="W14" i="6" s="1"/>
  <c r="P15" i="6"/>
  <c r="R15" i="6" s="1"/>
  <c r="S15" i="6" s="1"/>
  <c r="V15" i="6" s="1"/>
  <c r="W15" i="6" s="1"/>
  <c r="P18" i="6"/>
  <c r="R18" i="6" s="1"/>
  <c r="S18" i="6" s="1"/>
  <c r="V18" i="6" s="1"/>
  <c r="W18" i="6" s="1"/>
  <c r="P19" i="6"/>
  <c r="R19" i="6" s="1"/>
  <c r="S19" i="6" s="1"/>
  <c r="V19" i="6" s="1"/>
  <c r="W19" i="6" s="1"/>
  <c r="P22" i="6"/>
  <c r="R22" i="6" s="1"/>
  <c r="S22" i="6" s="1"/>
  <c r="V22" i="6" s="1"/>
  <c r="W22" i="6" s="1"/>
  <c r="P23" i="6"/>
  <c r="R23" i="6" s="1"/>
  <c r="S23" i="6" s="1"/>
  <c r="V23" i="6" s="1"/>
  <c r="W23" i="6" s="1"/>
  <c r="P26" i="6"/>
  <c r="R26" i="6" s="1"/>
  <c r="S26" i="6" s="1"/>
  <c r="V26" i="6" s="1"/>
  <c r="W26" i="6" s="1"/>
  <c r="P27" i="6"/>
  <c r="R27" i="6" s="1"/>
  <c r="S27" i="6" s="1"/>
  <c r="V27" i="6" s="1"/>
  <c r="W27" i="6" s="1"/>
  <c r="N13" i="4"/>
  <c r="P13" i="4" s="1"/>
  <c r="Q13" i="4" s="1"/>
  <c r="T13" i="4" s="1"/>
  <c r="U13" i="4" s="1"/>
  <c r="N5" i="3"/>
  <c r="P5" i="3" s="1"/>
  <c r="Q5" i="3" s="1"/>
  <c r="T5" i="3" s="1"/>
  <c r="U5" i="3" s="1"/>
  <c r="N22" i="3"/>
  <c r="P22" i="3" s="1"/>
  <c r="Q22" i="3" s="1"/>
  <c r="T22" i="3" s="1"/>
  <c r="U22" i="3" s="1"/>
  <c r="T6" i="1" l="1"/>
  <c r="T6" i="3"/>
  <c r="T6" i="4"/>
  <c r="V6" i="6"/>
  <c r="Z6" i="5"/>
  <c r="P2" i="1"/>
  <c r="Q2" i="1" l="1"/>
  <c r="T2" i="1" s="1"/>
  <c r="U2" i="1" s="1"/>
</calcChain>
</file>

<file path=xl/sharedStrings.xml><?xml version="1.0" encoding="utf-8"?>
<sst xmlns="http://schemas.openxmlformats.org/spreadsheetml/2006/main" count="326" uniqueCount="61">
  <si>
    <t>LP</t>
  </si>
  <si>
    <t>NAZWA GMINY</t>
  </si>
  <si>
    <t>DŁUGOŚĆ DRÓG [km]</t>
  </si>
  <si>
    <t>DŁUGOŚĆ DRÓG - OCENA</t>
  </si>
  <si>
    <t>DŁUGOŚĆ LINII KOLEJOWYCH [km]</t>
  </si>
  <si>
    <t>DŁUGOŚĆ LINII KOLEJOWYCH - OCENA</t>
  </si>
  <si>
    <t>DŁUGOŚĆ ZELEKTRYFIKOWANYCH LINII KOLEJOWYCH [km]</t>
  </si>
  <si>
    <t>DŁUGOŚĆ ZELEKTRYFIKOWANYCH LINII KOLEJOWYCH - OCENA</t>
  </si>
  <si>
    <t>LICZBA PRZYSTANKÓW</t>
  </si>
  <si>
    <t>LICZBA PRZYSTANKÓW - OCENA</t>
  </si>
  <si>
    <t>DŁUGOŚĆ DRÓG DLA ROWERÓW</t>
  </si>
  <si>
    <t>DŁUGOŚĆ DRÓG DLA ROWERÓW - OCENA</t>
  </si>
  <si>
    <t>WRAŻLIWOŚĆ</t>
  </si>
  <si>
    <t>OCENA WRAŻLIWOŚCI</t>
  </si>
  <si>
    <t>OCENA EKSPOZYCJI NA ZAGROŻENIE</t>
  </si>
  <si>
    <t>WPŁYW ZAGROŻENIA</t>
  </si>
  <si>
    <t>OCENA WPŁYWU ZAGROŻENIA</t>
  </si>
  <si>
    <t>POTENCJAŁ ADAPTACYJNY</t>
  </si>
  <si>
    <t>OCENA POTENCJAŁU ADAPTACYJNEGO SEKTORA</t>
  </si>
  <si>
    <t>PODATNOŚĆ NA ZAGROŻENIE</t>
  </si>
  <si>
    <t>OCENA PODATNOŚCI NA ZAGROŻENIE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</si>
  <si>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</si>
  <si>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</si>
  <si>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</si>
  <si>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</si>
  <si>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</si>
  <si>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</si>
  <si>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Złotoryja - gmina miejska</t>
  </si>
  <si>
    <t>Świeradów-Zdrój</t>
  </si>
  <si>
    <t>Podgórzyn</t>
  </si>
  <si>
    <t>-</t>
  </si>
  <si>
    <t>Bolków</t>
  </si>
  <si>
    <t>Szklarska Poręba</t>
  </si>
  <si>
    <t>Karpacz</t>
  </si>
  <si>
    <t>Lubomierz</t>
  </si>
  <si>
    <t>Pielgrzymka</t>
  </si>
  <si>
    <t>Świerzawa</t>
  </si>
  <si>
    <t>Złotoryja - gmina wiejska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</si>
  <si>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</si>
  <si>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</si>
  <si>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</si>
  <si>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</si>
  <si>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</si>
  <si>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</si>
  <si>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</si>
  <si>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</si>
  <si>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</si>
  <si>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</si>
  <si>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</si>
  <si>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</si>
  <si>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</si>
  <si>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</si>
  <si>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DŁUGOŚĆ DRÓG DLA ROWERÓW [km]</t>
  </si>
  <si>
    <t>DŁUGOŚĆ DRÓG ZAGROŻONYCH POWODZIĄ [km]</t>
  </si>
  <si>
    <t>DŁUGOŚĆ DRÓG ZAGROŻONYCH POWODZIĄ - OCENA</t>
  </si>
  <si>
    <t>DŁUGOŚĆ LINII KOLEJOWYCH ZAGROŻONYCH POWODZIĄ [km]</t>
  </si>
  <si>
    <t>DŁUGOŚĆ LINII KOLEJOWYCH ZAGROŻONYCH POWODZIĄ - OCENA</t>
  </si>
  <si>
    <t>LICZBA PRZYSTANKÓW ZAGROŻONYCH POWODZIĄ</t>
  </si>
  <si>
    <t>LICZBA PRZYSTANKÓW ZAGROŻONYCH POWODZIĄ - OCENA</t>
  </si>
  <si>
    <t>WAŻONA SUMA DŁUGOŚCI ODCINKÓW INFRASTRUKTURY TECHNICZNEJ</t>
  </si>
  <si>
    <t>WAŻONA SUMA DŁUGOŚCI ODCINKÓW INFRASTRUKTURY TECHNICZNEJ -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</si>
</sst>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F806-C862-4198-91C8-92A91E339D3C}">
  <dimension ref="A1:AA27"/>
  <sheetViews>
    <sheetView zoomScale="80" zoomScaleNormal="80" workbookViewId="0">
      <pane xSplit="2" ySplit="1" topLeftCell="N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4.25" x14ac:dyDescent="0.2"/>
  <cols>
    <col min="1" max="1" width="8.7109375" style="1"/>
    <col min="2" max="2" width="26.5703125" style="1" bestFit="1" customWidth="1"/>
    <col min="3" max="15" width="17.5703125" style="1" customWidth="1"/>
    <col min="16" max="16" width="15.42578125" style="3" customWidth="1"/>
    <col min="17" max="17" width="21.28515625" style="3" customWidth="1"/>
    <col min="18" max="18" width="15.7109375" style="3" customWidth="1"/>
    <col min="19" max="20" width="16" style="3" customWidth="1"/>
    <col min="21" max="21" width="17" style="3" customWidth="1"/>
    <col min="22" max="22" width="16.85546875" style="3" customWidth="1"/>
    <col min="23" max="23" width="15.140625" style="3" customWidth="1"/>
    <col min="24" max="24" width="14.5703125" style="3" customWidth="1"/>
    <col min="25" max="25" width="16.85546875" style="3" customWidth="1"/>
    <col min="26" max="26" width="16.28515625" style="3" customWidth="1"/>
    <col min="27" max="27" width="16.42578125" style="1" customWidth="1"/>
    <col min="28" max="16384" width="8.7109375" style="1"/>
  </cols>
  <sheetData>
    <row r="1" spans="1:27" ht="96" customHeight="1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4" t="s">
        <v>10</v>
      </c>
      <c r="L1" s="5" t="s">
        <v>11</v>
      </c>
      <c r="M1" s="11" t="s">
        <v>59</v>
      </c>
      <c r="N1" s="11" t="s">
        <v>60</v>
      </c>
      <c r="O1" s="21" t="s">
        <v>12</v>
      </c>
      <c r="P1" s="24" t="s">
        <v>13</v>
      </c>
      <c r="Q1" s="11" t="s">
        <v>14</v>
      </c>
      <c r="R1" s="27" t="s">
        <v>15</v>
      </c>
      <c r="S1" s="24" t="s">
        <v>16</v>
      </c>
      <c r="T1" s="21" t="s">
        <v>17</v>
      </c>
      <c r="U1" s="24" t="s">
        <v>18</v>
      </c>
      <c r="V1" s="21" t="s">
        <v>19</v>
      </c>
      <c r="W1" s="24" t="s">
        <v>20</v>
      </c>
      <c r="X1" s="2" t="s">
        <v>21</v>
      </c>
      <c r="Y1" s="2" t="s">
        <v>22</v>
      </c>
      <c r="Z1" s="2" t="s">
        <v>23</v>
      </c>
      <c r="AA1" s="2" t="s">
        <v>24</v>
      </c>
    </row>
    <row r="2" spans="1:27" ht="15" x14ac:dyDescent="0.2">
      <c r="A2" s="6">
        <v>1</v>
      </c>
      <c r="B2" s="12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0</v>
      </c>
      <c r="H2" s="14">
        <f t="shared" ref="H2:H27" si="2">IF(G2=0,0,IF(G2&lt;2.6,1,IF(G2&lt;10.7,2,IF(G2&lt;18.9,3,4))))</f>
        <v>0</v>
      </c>
      <c r="I2" s="13">
        <v>71</v>
      </c>
      <c r="J2" s="14">
        <f t="shared" ref="J2:J27" si="3">IF(I2&lt;21,1,IF(I2&lt;38,2,IF(I2&lt;71,3,4)))</f>
        <v>4</v>
      </c>
      <c r="K2" s="13">
        <v>4.5</v>
      </c>
      <c r="L2" s="14">
        <f t="shared" ref="L2:L27" si="4">IF(K2=0,0,IF(K2&lt;3.1,1,IF(K2&lt;7,2,4)))</f>
        <v>2</v>
      </c>
      <c r="M2" s="29">
        <v>672513</v>
      </c>
      <c r="N2" s="15">
        <v>3</v>
      </c>
      <c r="O2" s="22">
        <f t="shared" ref="O2:O27" si="5">(SUM(D2,F2/2,H2/2,J2,L2/2,N2))/4.5</f>
        <v>3.1111111111111112</v>
      </c>
      <c r="P2" s="25">
        <f t="shared" ref="P2:P27" si="6">IF(O2&lt;1,1,ROUND(O2,0))</f>
        <v>3</v>
      </c>
      <c r="Q2" s="23">
        <v>1</v>
      </c>
      <c r="R2" s="28">
        <f t="shared" ref="R2:R27" si="7">P2*Q2</f>
        <v>3</v>
      </c>
      <c r="S2" s="32">
        <f t="shared" ref="S2:S27" si="8">IF(R2&lt;3,1,IF(R2&lt;5,2,IF(R2&lt;12,3,4)))</f>
        <v>2</v>
      </c>
      <c r="T2" s="31">
        <v>1</v>
      </c>
      <c r="U2" s="32">
        <f>ROUND(T2,0)</f>
        <v>1</v>
      </c>
      <c r="V2" s="31">
        <f>S2-U2</f>
        <v>1</v>
      </c>
      <c r="W2" s="36">
        <f>IF(V2&lt;-1,1,IF(V2&lt;1,2,IF(V2=1,3,4)))</f>
        <v>3</v>
      </c>
      <c r="X2" s="15">
        <v>3</v>
      </c>
      <c r="Y2" s="15">
        <v>4</v>
      </c>
      <c r="Z2" s="15">
        <f>X2*Y2</f>
        <v>12</v>
      </c>
      <c r="AA2" s="56">
        <f>IF(Z2&lt;6,1,IF(Z2&lt;12,2,IF(Z2&lt;18,3,4)))</f>
        <v>3</v>
      </c>
    </row>
    <row r="3" spans="1:27" ht="15" x14ac:dyDescent="0.2">
      <c r="A3" s="6">
        <v>2</v>
      </c>
      <c r="B3" s="12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0</v>
      </c>
      <c r="H3" s="14">
        <f t="shared" si="2"/>
        <v>0</v>
      </c>
      <c r="I3" s="13">
        <v>7</v>
      </c>
      <c r="J3" s="14">
        <f t="shared" si="3"/>
        <v>1</v>
      </c>
      <c r="K3" s="13">
        <v>0</v>
      </c>
      <c r="L3" s="14">
        <f t="shared" si="4"/>
        <v>0</v>
      </c>
      <c r="M3" s="29">
        <v>56129</v>
      </c>
      <c r="N3" s="15">
        <v>1</v>
      </c>
      <c r="O3" s="22">
        <f t="shared" si="5"/>
        <v>0.88888888888888884</v>
      </c>
      <c r="P3" s="25">
        <f t="shared" si="6"/>
        <v>1</v>
      </c>
      <c r="Q3" s="23">
        <v>2</v>
      </c>
      <c r="R3" s="28">
        <f t="shared" si="7"/>
        <v>2</v>
      </c>
      <c r="S3" s="32">
        <f t="shared" si="8"/>
        <v>1</v>
      </c>
      <c r="T3" s="31">
        <v>1</v>
      </c>
      <c r="U3" s="32">
        <f>ROUND(T3,0)</f>
        <v>1</v>
      </c>
      <c r="V3" s="31">
        <f>S3-U3</f>
        <v>0</v>
      </c>
      <c r="W3" s="35">
        <f>IF(V3&lt;-1,1,IF(V3&lt;1,2,IF(V3=1,3,4)))</f>
        <v>2</v>
      </c>
      <c r="X3" s="15">
        <v>3</v>
      </c>
      <c r="Y3" s="15">
        <v>4</v>
      </c>
      <c r="Z3" s="15">
        <f t="shared" ref="Z3:Z27" si="9">X3*Y3</f>
        <v>12</v>
      </c>
      <c r="AA3" s="56">
        <f t="shared" ref="AA3:AA27" si="10">IF(Z3&lt;6,1,IF(Z3&lt;12,2,IF(Z3&lt;18,3,4)))</f>
        <v>3</v>
      </c>
    </row>
    <row r="4" spans="1:27" ht="15" x14ac:dyDescent="0.2">
      <c r="A4" s="6">
        <v>3</v>
      </c>
      <c r="B4" s="17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6.27</v>
      </c>
      <c r="H4" s="14">
        <f t="shared" si="2"/>
        <v>2</v>
      </c>
      <c r="I4" s="13">
        <v>20</v>
      </c>
      <c r="J4" s="14">
        <f t="shared" si="3"/>
        <v>1</v>
      </c>
      <c r="K4" s="13">
        <v>0</v>
      </c>
      <c r="L4" s="14">
        <f t="shared" si="4"/>
        <v>0</v>
      </c>
      <c r="M4" s="29">
        <v>112525</v>
      </c>
      <c r="N4" s="15">
        <v>1</v>
      </c>
      <c r="O4" s="22">
        <f t="shared" si="5"/>
        <v>1.1111111111111112</v>
      </c>
      <c r="P4" s="25">
        <f t="shared" si="6"/>
        <v>1</v>
      </c>
      <c r="Q4" s="23">
        <v>1</v>
      </c>
      <c r="R4" s="28">
        <f t="shared" si="7"/>
        <v>1</v>
      </c>
      <c r="S4" s="32">
        <f t="shared" si="8"/>
        <v>1</v>
      </c>
      <c r="T4" s="31">
        <v>3</v>
      </c>
      <c r="U4" s="32">
        <f>ROUND(T4,0)</f>
        <v>3</v>
      </c>
      <c r="V4" s="31">
        <f>S4-U4</f>
        <v>-2</v>
      </c>
      <c r="W4" s="34">
        <f>IF(V4&lt;-1,1,IF(V4&lt;1,2,IF(V4=1,3,4)))</f>
        <v>1</v>
      </c>
      <c r="X4" s="15">
        <v>3</v>
      </c>
      <c r="Y4" s="15">
        <v>4</v>
      </c>
      <c r="Z4" s="15">
        <f t="shared" si="9"/>
        <v>12</v>
      </c>
      <c r="AA4" s="56">
        <f t="shared" si="10"/>
        <v>3</v>
      </c>
    </row>
    <row r="5" spans="1:27" ht="15" x14ac:dyDescent="0.2">
      <c r="A5" s="6">
        <v>4</v>
      </c>
      <c r="B5" s="12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0</v>
      </c>
      <c r="H5" s="14">
        <f t="shared" si="2"/>
        <v>0</v>
      </c>
      <c r="I5" s="13">
        <v>10</v>
      </c>
      <c r="J5" s="14">
        <f t="shared" si="3"/>
        <v>1</v>
      </c>
      <c r="K5" s="13">
        <v>0</v>
      </c>
      <c r="L5" s="14">
        <f t="shared" si="4"/>
        <v>0</v>
      </c>
      <c r="M5" s="29">
        <v>147975</v>
      </c>
      <c r="N5" s="15">
        <v>1</v>
      </c>
      <c r="O5" s="22">
        <f t="shared" si="5"/>
        <v>0.66666666666666663</v>
      </c>
      <c r="P5" s="25">
        <f t="shared" si="6"/>
        <v>1</v>
      </c>
      <c r="Q5" s="23">
        <v>3</v>
      </c>
      <c r="R5" s="28">
        <f t="shared" si="7"/>
        <v>3</v>
      </c>
      <c r="S5" s="32">
        <f t="shared" si="8"/>
        <v>2</v>
      </c>
      <c r="T5" s="31">
        <v>2</v>
      </c>
      <c r="U5" s="32">
        <f>ROUND(T5,0)</f>
        <v>2</v>
      </c>
      <c r="V5" s="31">
        <f>S5-U5</f>
        <v>0</v>
      </c>
      <c r="W5" s="35">
        <f>IF(V5&lt;-1,1,IF(V5&lt;1,2,IF(V5=1,3,4)))</f>
        <v>2</v>
      </c>
      <c r="X5" s="15">
        <v>3</v>
      </c>
      <c r="Y5" s="15">
        <v>4</v>
      </c>
      <c r="Z5" s="15">
        <f t="shared" si="9"/>
        <v>12</v>
      </c>
      <c r="AA5" s="56">
        <f t="shared" si="10"/>
        <v>3</v>
      </c>
    </row>
    <row r="6" spans="1:27" ht="15" x14ac:dyDescent="0.2">
      <c r="A6" s="6">
        <v>5</v>
      </c>
      <c r="B6" s="12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0</v>
      </c>
      <c r="H6" s="14">
        <f t="shared" si="2"/>
        <v>0</v>
      </c>
      <c r="I6" s="13">
        <v>50</v>
      </c>
      <c r="J6" s="14">
        <f t="shared" si="3"/>
        <v>3</v>
      </c>
      <c r="K6" s="13">
        <v>0</v>
      </c>
      <c r="L6" s="14">
        <f t="shared" si="4"/>
        <v>0</v>
      </c>
      <c r="M6" s="29">
        <v>326620</v>
      </c>
      <c r="N6" s="15">
        <v>2</v>
      </c>
      <c r="O6" s="22">
        <f t="shared" si="5"/>
        <v>1.5555555555555556</v>
      </c>
      <c r="P6" s="25">
        <f t="shared" si="6"/>
        <v>2</v>
      </c>
      <c r="Q6" s="23">
        <v>4</v>
      </c>
      <c r="R6" s="28">
        <f t="shared" si="7"/>
        <v>8</v>
      </c>
      <c r="S6" s="32">
        <f t="shared" si="8"/>
        <v>3</v>
      </c>
      <c r="T6" s="44" t="s">
        <v>30</v>
      </c>
      <c r="U6" s="41" t="s">
        <v>30</v>
      </c>
      <c r="V6" s="31">
        <f>S6</f>
        <v>3</v>
      </c>
      <c r="W6" s="35">
        <f>S6</f>
        <v>3</v>
      </c>
      <c r="X6" s="15">
        <v>3</v>
      </c>
      <c r="Y6" s="15">
        <v>4</v>
      </c>
      <c r="Z6" s="15">
        <f t="shared" si="9"/>
        <v>12</v>
      </c>
      <c r="AA6" s="56">
        <f t="shared" si="10"/>
        <v>3</v>
      </c>
    </row>
    <row r="7" spans="1:27" ht="15" x14ac:dyDescent="0.2">
      <c r="A7" s="6">
        <v>6</v>
      </c>
      <c r="B7" s="12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0</v>
      </c>
      <c r="H7" s="14">
        <f t="shared" si="2"/>
        <v>0</v>
      </c>
      <c r="I7" s="13">
        <v>52</v>
      </c>
      <c r="J7" s="14">
        <f t="shared" si="3"/>
        <v>3</v>
      </c>
      <c r="K7" s="13">
        <v>0</v>
      </c>
      <c r="L7" s="14">
        <f t="shared" si="4"/>
        <v>0</v>
      </c>
      <c r="M7" s="29">
        <v>493781</v>
      </c>
      <c r="N7" s="15">
        <v>3</v>
      </c>
      <c r="O7" s="22">
        <f t="shared" si="5"/>
        <v>2.2222222222222223</v>
      </c>
      <c r="P7" s="25">
        <f t="shared" si="6"/>
        <v>2</v>
      </c>
      <c r="Q7" s="23">
        <v>2</v>
      </c>
      <c r="R7" s="28">
        <f t="shared" si="7"/>
        <v>4</v>
      </c>
      <c r="S7" s="32">
        <f t="shared" si="8"/>
        <v>2</v>
      </c>
      <c r="T7" s="31">
        <v>1</v>
      </c>
      <c r="U7" s="32">
        <f t="shared" ref="U7:U27" si="11">ROUND(T7,0)</f>
        <v>1</v>
      </c>
      <c r="V7" s="31">
        <f t="shared" ref="V7:V27" si="12">S7-U7</f>
        <v>1</v>
      </c>
      <c r="W7" s="36">
        <f t="shared" ref="W7:W27" si="13">IF(V7&lt;-1,1,IF(V7&lt;1,2,IF(V7=1,3,4)))</f>
        <v>3</v>
      </c>
      <c r="X7" s="15">
        <v>3</v>
      </c>
      <c r="Y7" s="15">
        <v>4</v>
      </c>
      <c r="Z7" s="15">
        <f t="shared" si="9"/>
        <v>12</v>
      </c>
      <c r="AA7" s="56">
        <f t="shared" si="10"/>
        <v>3</v>
      </c>
    </row>
    <row r="8" spans="1:27" ht="15" x14ac:dyDescent="0.2">
      <c r="A8" s="6">
        <v>7</v>
      </c>
      <c r="B8" s="12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7.19</v>
      </c>
      <c r="H8" s="14">
        <f t="shared" si="2"/>
        <v>2</v>
      </c>
      <c r="I8" s="13">
        <v>29</v>
      </c>
      <c r="J8" s="14">
        <f t="shared" si="3"/>
        <v>2</v>
      </c>
      <c r="K8" s="13">
        <v>0</v>
      </c>
      <c r="L8" s="14">
        <f t="shared" si="4"/>
        <v>0</v>
      </c>
      <c r="M8" s="29">
        <v>309453</v>
      </c>
      <c r="N8" s="15">
        <v>2</v>
      </c>
      <c r="O8" s="22">
        <f t="shared" si="5"/>
        <v>1.6666666666666667</v>
      </c>
      <c r="P8" s="25">
        <f t="shared" si="6"/>
        <v>2</v>
      </c>
      <c r="Q8" s="23">
        <v>3</v>
      </c>
      <c r="R8" s="28">
        <f t="shared" si="7"/>
        <v>6</v>
      </c>
      <c r="S8" s="32">
        <f t="shared" si="8"/>
        <v>3</v>
      </c>
      <c r="T8" s="31">
        <v>1.2</v>
      </c>
      <c r="U8" s="32">
        <f t="shared" si="11"/>
        <v>1</v>
      </c>
      <c r="V8" s="31">
        <f t="shared" si="12"/>
        <v>2</v>
      </c>
      <c r="W8" s="37">
        <f t="shared" si="13"/>
        <v>4</v>
      </c>
      <c r="X8" s="15">
        <v>3</v>
      </c>
      <c r="Y8" s="15">
        <v>4</v>
      </c>
      <c r="Z8" s="15">
        <f t="shared" si="9"/>
        <v>12</v>
      </c>
      <c r="AA8" s="56">
        <f t="shared" si="10"/>
        <v>3</v>
      </c>
    </row>
    <row r="9" spans="1:27" ht="15" x14ac:dyDescent="0.2">
      <c r="A9" s="6">
        <v>8</v>
      </c>
      <c r="B9" s="12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0</v>
      </c>
      <c r="H9" s="14">
        <f t="shared" si="2"/>
        <v>0</v>
      </c>
      <c r="I9" s="13">
        <v>16</v>
      </c>
      <c r="J9" s="14">
        <f t="shared" si="3"/>
        <v>1</v>
      </c>
      <c r="K9" s="13">
        <v>0</v>
      </c>
      <c r="L9" s="14">
        <f t="shared" si="4"/>
        <v>0</v>
      </c>
      <c r="M9" s="29">
        <v>122457</v>
      </c>
      <c r="N9" s="15">
        <v>1</v>
      </c>
      <c r="O9" s="22">
        <f t="shared" si="5"/>
        <v>0.66666666666666663</v>
      </c>
      <c r="P9" s="25">
        <f t="shared" si="6"/>
        <v>1</v>
      </c>
      <c r="Q9" s="23">
        <v>4</v>
      </c>
      <c r="R9" s="28">
        <f t="shared" si="7"/>
        <v>4</v>
      </c>
      <c r="S9" s="32">
        <f t="shared" si="8"/>
        <v>2</v>
      </c>
      <c r="T9" s="31">
        <v>1</v>
      </c>
      <c r="U9" s="32">
        <f t="shared" si="11"/>
        <v>1</v>
      </c>
      <c r="V9" s="31">
        <f t="shared" si="12"/>
        <v>1</v>
      </c>
      <c r="W9" s="36">
        <f t="shared" si="13"/>
        <v>3</v>
      </c>
      <c r="X9" s="15">
        <v>3</v>
      </c>
      <c r="Y9" s="15">
        <v>4</v>
      </c>
      <c r="Z9" s="15">
        <f t="shared" si="9"/>
        <v>12</v>
      </c>
      <c r="AA9" s="56">
        <f t="shared" si="10"/>
        <v>3</v>
      </c>
    </row>
    <row r="10" spans="1:27" ht="15" x14ac:dyDescent="0.2">
      <c r="A10" s="6">
        <v>9</v>
      </c>
      <c r="B10" s="12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2.5</v>
      </c>
      <c r="H10" s="14">
        <f t="shared" si="2"/>
        <v>1</v>
      </c>
      <c r="I10" s="13">
        <v>45</v>
      </c>
      <c r="J10" s="14">
        <f t="shared" si="3"/>
        <v>3</v>
      </c>
      <c r="K10" s="13">
        <v>3.1</v>
      </c>
      <c r="L10" s="14">
        <f t="shared" si="4"/>
        <v>2</v>
      </c>
      <c r="M10" s="29">
        <v>386232</v>
      </c>
      <c r="N10" s="15">
        <v>3</v>
      </c>
      <c r="O10" s="22">
        <f t="shared" si="5"/>
        <v>2.4444444444444446</v>
      </c>
      <c r="P10" s="25">
        <f t="shared" si="6"/>
        <v>2</v>
      </c>
      <c r="Q10" s="23">
        <v>2</v>
      </c>
      <c r="R10" s="28">
        <f t="shared" si="7"/>
        <v>4</v>
      </c>
      <c r="S10" s="32">
        <f t="shared" si="8"/>
        <v>2</v>
      </c>
      <c r="T10" s="31">
        <v>2.2000000000000002</v>
      </c>
      <c r="U10" s="32">
        <f t="shared" si="11"/>
        <v>2</v>
      </c>
      <c r="V10" s="31">
        <f t="shared" si="12"/>
        <v>0</v>
      </c>
      <c r="W10" s="35">
        <f t="shared" si="13"/>
        <v>2</v>
      </c>
      <c r="X10" s="15">
        <v>3</v>
      </c>
      <c r="Y10" s="15">
        <v>4</v>
      </c>
      <c r="Z10" s="15">
        <f t="shared" si="9"/>
        <v>12</v>
      </c>
      <c r="AA10" s="56">
        <f t="shared" si="10"/>
        <v>3</v>
      </c>
    </row>
    <row r="11" spans="1:27" ht="15" x14ac:dyDescent="0.2">
      <c r="A11" s="6">
        <v>10</v>
      </c>
      <c r="B11" s="12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0</v>
      </c>
      <c r="H11" s="14">
        <f t="shared" si="2"/>
        <v>0</v>
      </c>
      <c r="I11" s="13">
        <v>26</v>
      </c>
      <c r="J11" s="14">
        <f t="shared" si="3"/>
        <v>2</v>
      </c>
      <c r="K11" s="13">
        <v>0</v>
      </c>
      <c r="L11" s="14">
        <f t="shared" si="4"/>
        <v>0</v>
      </c>
      <c r="M11" s="29">
        <v>249795</v>
      </c>
      <c r="N11" s="15">
        <v>2</v>
      </c>
      <c r="O11" s="22">
        <f t="shared" si="5"/>
        <v>1.5555555555555556</v>
      </c>
      <c r="P11" s="25">
        <f t="shared" si="6"/>
        <v>2</v>
      </c>
      <c r="Q11" s="23">
        <v>1</v>
      </c>
      <c r="R11" s="28">
        <f t="shared" si="7"/>
        <v>2</v>
      </c>
      <c r="S11" s="32">
        <f t="shared" si="8"/>
        <v>1</v>
      </c>
      <c r="T11" s="31">
        <v>1.6</v>
      </c>
      <c r="U11" s="32">
        <f t="shared" si="11"/>
        <v>2</v>
      </c>
      <c r="V11" s="31">
        <f t="shared" si="12"/>
        <v>-1</v>
      </c>
      <c r="W11" s="35">
        <f t="shared" si="13"/>
        <v>2</v>
      </c>
      <c r="X11" s="15">
        <v>3</v>
      </c>
      <c r="Y11" s="15">
        <v>4</v>
      </c>
      <c r="Z11" s="15">
        <f t="shared" si="9"/>
        <v>12</v>
      </c>
      <c r="AA11" s="56">
        <f t="shared" si="10"/>
        <v>3</v>
      </c>
    </row>
    <row r="12" spans="1:27" ht="15" x14ac:dyDescent="0.2">
      <c r="A12" s="6">
        <v>11</v>
      </c>
      <c r="B12" s="12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4.21</v>
      </c>
      <c r="H12" s="14">
        <f t="shared" si="2"/>
        <v>2</v>
      </c>
      <c r="I12" s="13">
        <v>43</v>
      </c>
      <c r="J12" s="14">
        <f t="shared" si="3"/>
        <v>3</v>
      </c>
      <c r="K12" s="13">
        <v>0</v>
      </c>
      <c r="L12" s="14">
        <f t="shared" si="4"/>
        <v>0</v>
      </c>
      <c r="M12" s="29">
        <v>296493</v>
      </c>
      <c r="N12" s="15">
        <v>2</v>
      </c>
      <c r="O12" s="22">
        <f t="shared" si="5"/>
        <v>2.2222222222222223</v>
      </c>
      <c r="P12" s="25">
        <f t="shared" si="6"/>
        <v>2</v>
      </c>
      <c r="Q12" s="23">
        <v>2</v>
      </c>
      <c r="R12" s="28">
        <f t="shared" si="7"/>
        <v>4</v>
      </c>
      <c r="S12" s="32">
        <f t="shared" si="8"/>
        <v>2</v>
      </c>
      <c r="T12" s="31">
        <v>1</v>
      </c>
      <c r="U12" s="32">
        <f t="shared" si="11"/>
        <v>1</v>
      </c>
      <c r="V12" s="31">
        <f t="shared" si="12"/>
        <v>1</v>
      </c>
      <c r="W12" s="36">
        <f t="shared" si="13"/>
        <v>3</v>
      </c>
      <c r="X12" s="15">
        <v>3</v>
      </c>
      <c r="Y12" s="15">
        <v>4</v>
      </c>
      <c r="Z12" s="15">
        <f t="shared" si="9"/>
        <v>12</v>
      </c>
      <c r="AA12" s="56">
        <f t="shared" si="10"/>
        <v>3</v>
      </c>
    </row>
    <row r="13" spans="1:27" ht="15" x14ac:dyDescent="0.2">
      <c r="A13" s="6">
        <v>12</v>
      </c>
      <c r="B13" s="12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12.03</v>
      </c>
      <c r="H13" s="14">
        <f t="shared" si="2"/>
        <v>3</v>
      </c>
      <c r="I13" s="13">
        <v>43</v>
      </c>
      <c r="J13" s="14">
        <f t="shared" si="3"/>
        <v>3</v>
      </c>
      <c r="K13" s="13">
        <v>0</v>
      </c>
      <c r="L13" s="14">
        <f t="shared" si="4"/>
        <v>0</v>
      </c>
      <c r="M13" s="29">
        <v>421261</v>
      </c>
      <c r="N13" s="15">
        <v>3</v>
      </c>
      <c r="O13" s="22">
        <f t="shared" si="5"/>
        <v>2.8888888888888888</v>
      </c>
      <c r="P13" s="25">
        <f t="shared" si="6"/>
        <v>3</v>
      </c>
      <c r="Q13" s="23">
        <v>1</v>
      </c>
      <c r="R13" s="28">
        <f t="shared" si="7"/>
        <v>3</v>
      </c>
      <c r="S13" s="32">
        <f t="shared" si="8"/>
        <v>2</v>
      </c>
      <c r="T13" s="31">
        <v>1.2</v>
      </c>
      <c r="U13" s="32">
        <f t="shared" si="11"/>
        <v>1</v>
      </c>
      <c r="V13" s="31">
        <f t="shared" si="12"/>
        <v>1</v>
      </c>
      <c r="W13" s="36">
        <f t="shared" si="13"/>
        <v>3</v>
      </c>
      <c r="X13" s="15">
        <v>3</v>
      </c>
      <c r="Y13" s="15">
        <v>4</v>
      </c>
      <c r="Z13" s="15">
        <f t="shared" si="9"/>
        <v>12</v>
      </c>
      <c r="AA13" s="56">
        <f t="shared" si="10"/>
        <v>3</v>
      </c>
    </row>
    <row r="14" spans="1:27" ht="15" x14ac:dyDescent="0.2">
      <c r="A14" s="6">
        <v>13</v>
      </c>
      <c r="B14" s="12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9.58</v>
      </c>
      <c r="H14" s="14">
        <f t="shared" si="2"/>
        <v>2</v>
      </c>
      <c r="I14" s="13">
        <v>36</v>
      </c>
      <c r="J14" s="14">
        <f t="shared" si="3"/>
        <v>2</v>
      </c>
      <c r="K14" s="13">
        <v>0</v>
      </c>
      <c r="L14" s="14">
        <f t="shared" si="4"/>
        <v>0</v>
      </c>
      <c r="M14" s="29">
        <v>194787</v>
      </c>
      <c r="N14" s="15">
        <v>2</v>
      </c>
      <c r="O14" s="22">
        <f t="shared" si="5"/>
        <v>1.5555555555555556</v>
      </c>
      <c r="P14" s="25">
        <f t="shared" si="6"/>
        <v>2</v>
      </c>
      <c r="Q14" s="23">
        <v>4</v>
      </c>
      <c r="R14" s="28">
        <f t="shared" si="7"/>
        <v>8</v>
      </c>
      <c r="S14" s="32">
        <f t="shared" si="8"/>
        <v>3</v>
      </c>
      <c r="T14" s="31">
        <v>1.6</v>
      </c>
      <c r="U14" s="32">
        <f t="shared" si="11"/>
        <v>2</v>
      </c>
      <c r="V14" s="31">
        <f t="shared" si="12"/>
        <v>1</v>
      </c>
      <c r="W14" s="35">
        <f t="shared" si="13"/>
        <v>3</v>
      </c>
      <c r="X14" s="15">
        <v>3</v>
      </c>
      <c r="Y14" s="15">
        <v>4</v>
      </c>
      <c r="Z14" s="15">
        <f t="shared" si="9"/>
        <v>12</v>
      </c>
      <c r="AA14" s="56">
        <f t="shared" si="10"/>
        <v>3</v>
      </c>
    </row>
    <row r="15" spans="1:27" ht="15" x14ac:dyDescent="0.2">
      <c r="A15" s="6">
        <v>14</v>
      </c>
      <c r="B15" s="12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0</v>
      </c>
      <c r="H15" s="14">
        <f t="shared" si="2"/>
        <v>0</v>
      </c>
      <c r="I15" s="13">
        <v>45</v>
      </c>
      <c r="J15" s="14">
        <f t="shared" si="3"/>
        <v>3</v>
      </c>
      <c r="K15" s="13">
        <v>0</v>
      </c>
      <c r="L15" s="14">
        <f t="shared" si="4"/>
        <v>0</v>
      </c>
      <c r="M15" s="29">
        <v>218443</v>
      </c>
      <c r="N15" s="15">
        <v>2</v>
      </c>
      <c r="O15" s="22">
        <f t="shared" si="5"/>
        <v>1.7777777777777777</v>
      </c>
      <c r="P15" s="25">
        <f t="shared" si="6"/>
        <v>2</v>
      </c>
      <c r="Q15" s="23">
        <v>3</v>
      </c>
      <c r="R15" s="28">
        <f t="shared" si="7"/>
        <v>6</v>
      </c>
      <c r="S15" s="32">
        <f t="shared" si="8"/>
        <v>3</v>
      </c>
      <c r="T15" s="31">
        <v>1</v>
      </c>
      <c r="U15" s="32">
        <f t="shared" si="11"/>
        <v>1</v>
      </c>
      <c r="V15" s="31">
        <f t="shared" si="12"/>
        <v>2</v>
      </c>
      <c r="W15" s="37">
        <f t="shared" si="13"/>
        <v>4</v>
      </c>
      <c r="X15" s="15">
        <v>3</v>
      </c>
      <c r="Y15" s="15">
        <v>4</v>
      </c>
      <c r="Z15" s="15">
        <f t="shared" si="9"/>
        <v>12</v>
      </c>
      <c r="AA15" s="56">
        <f t="shared" si="10"/>
        <v>3</v>
      </c>
    </row>
    <row r="16" spans="1:27" ht="15" x14ac:dyDescent="0.2">
      <c r="A16" s="6">
        <v>15</v>
      </c>
      <c r="B16" s="12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7.93</v>
      </c>
      <c r="H16" s="14">
        <f t="shared" si="2"/>
        <v>2</v>
      </c>
      <c r="I16" s="13">
        <v>21</v>
      </c>
      <c r="J16" s="14">
        <f t="shared" si="3"/>
        <v>2</v>
      </c>
      <c r="K16" s="13">
        <v>0</v>
      </c>
      <c r="L16" s="14">
        <f t="shared" si="4"/>
        <v>0</v>
      </c>
      <c r="M16" s="29">
        <v>208610</v>
      </c>
      <c r="N16" s="15">
        <v>2</v>
      </c>
      <c r="O16" s="22">
        <f t="shared" si="5"/>
        <v>1.5555555555555556</v>
      </c>
      <c r="P16" s="25">
        <f t="shared" si="6"/>
        <v>2</v>
      </c>
      <c r="Q16" s="23">
        <v>2</v>
      </c>
      <c r="R16" s="28">
        <f t="shared" si="7"/>
        <v>4</v>
      </c>
      <c r="S16" s="32">
        <f t="shared" si="8"/>
        <v>2</v>
      </c>
      <c r="T16" s="31">
        <v>1.2</v>
      </c>
      <c r="U16" s="32">
        <f t="shared" si="11"/>
        <v>1</v>
      </c>
      <c r="V16" s="31">
        <f t="shared" si="12"/>
        <v>1</v>
      </c>
      <c r="W16" s="35">
        <f t="shared" si="13"/>
        <v>3</v>
      </c>
      <c r="X16" s="15">
        <v>3</v>
      </c>
      <c r="Y16" s="15">
        <v>4</v>
      </c>
      <c r="Z16" s="15">
        <f t="shared" si="9"/>
        <v>12</v>
      </c>
      <c r="AA16" s="56">
        <f t="shared" si="10"/>
        <v>3</v>
      </c>
    </row>
    <row r="17" spans="1:27" ht="15" x14ac:dyDescent="0.2">
      <c r="A17" s="6">
        <v>16</v>
      </c>
      <c r="B17" s="12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10.64</v>
      </c>
      <c r="H17" s="14">
        <f t="shared" si="2"/>
        <v>2</v>
      </c>
      <c r="I17" s="13">
        <v>42</v>
      </c>
      <c r="J17" s="14">
        <f t="shared" si="3"/>
        <v>3</v>
      </c>
      <c r="K17" s="13">
        <v>0</v>
      </c>
      <c r="L17" s="14">
        <f t="shared" si="4"/>
        <v>0</v>
      </c>
      <c r="M17" s="29">
        <v>412286</v>
      </c>
      <c r="N17" s="15">
        <v>3</v>
      </c>
      <c r="O17" s="22">
        <f t="shared" si="5"/>
        <v>2.5555555555555554</v>
      </c>
      <c r="P17" s="25">
        <f t="shared" si="6"/>
        <v>3</v>
      </c>
      <c r="Q17" s="23">
        <v>3</v>
      </c>
      <c r="R17" s="28">
        <f t="shared" si="7"/>
        <v>9</v>
      </c>
      <c r="S17" s="32">
        <f t="shared" si="8"/>
        <v>3</v>
      </c>
      <c r="T17" s="31">
        <v>1</v>
      </c>
      <c r="U17" s="32">
        <f t="shared" si="11"/>
        <v>1</v>
      </c>
      <c r="V17" s="31">
        <f t="shared" si="12"/>
        <v>2</v>
      </c>
      <c r="W17" s="37">
        <f t="shared" si="13"/>
        <v>4</v>
      </c>
      <c r="X17" s="15">
        <v>3</v>
      </c>
      <c r="Y17" s="15">
        <v>4</v>
      </c>
      <c r="Z17" s="15">
        <f t="shared" si="9"/>
        <v>12</v>
      </c>
      <c r="AA17" s="56">
        <f t="shared" si="10"/>
        <v>3</v>
      </c>
    </row>
    <row r="18" spans="1:27" ht="15" x14ac:dyDescent="0.2">
      <c r="A18" s="6">
        <v>17</v>
      </c>
      <c r="B18" s="12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0.33</v>
      </c>
      <c r="H18" s="14">
        <f t="shared" si="2"/>
        <v>1</v>
      </c>
      <c r="I18" s="13">
        <v>50</v>
      </c>
      <c r="J18" s="14">
        <f t="shared" si="3"/>
        <v>3</v>
      </c>
      <c r="K18" s="13">
        <v>0</v>
      </c>
      <c r="L18" s="14">
        <f t="shared" si="4"/>
        <v>0</v>
      </c>
      <c r="M18" s="29">
        <v>373718</v>
      </c>
      <c r="N18" s="15">
        <v>3</v>
      </c>
      <c r="O18" s="22">
        <f t="shared" si="5"/>
        <v>2.3333333333333335</v>
      </c>
      <c r="P18" s="25">
        <f t="shared" si="6"/>
        <v>2</v>
      </c>
      <c r="Q18" s="23">
        <v>3</v>
      </c>
      <c r="R18" s="28">
        <f t="shared" si="7"/>
        <v>6</v>
      </c>
      <c r="S18" s="32">
        <f t="shared" si="8"/>
        <v>3</v>
      </c>
      <c r="T18" s="31">
        <v>1.6</v>
      </c>
      <c r="U18" s="32">
        <f t="shared" si="11"/>
        <v>2</v>
      </c>
      <c r="V18" s="31">
        <f t="shared" si="12"/>
        <v>1</v>
      </c>
      <c r="W18" s="36">
        <f t="shared" si="13"/>
        <v>3</v>
      </c>
      <c r="X18" s="15">
        <v>3</v>
      </c>
      <c r="Y18" s="15">
        <v>4</v>
      </c>
      <c r="Z18" s="15">
        <f t="shared" si="9"/>
        <v>12</v>
      </c>
      <c r="AA18" s="56">
        <f t="shared" si="10"/>
        <v>3</v>
      </c>
    </row>
    <row r="19" spans="1:27" ht="15" x14ac:dyDescent="0.2">
      <c r="A19" s="6">
        <v>18</v>
      </c>
      <c r="B19" s="12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15.34</v>
      </c>
      <c r="H19" s="14">
        <f t="shared" si="2"/>
        <v>3</v>
      </c>
      <c r="I19" s="13">
        <v>38</v>
      </c>
      <c r="J19" s="14">
        <f t="shared" si="3"/>
        <v>3</v>
      </c>
      <c r="K19" s="13">
        <v>0.5</v>
      </c>
      <c r="L19" s="14">
        <f t="shared" si="4"/>
        <v>1</v>
      </c>
      <c r="M19" s="29">
        <v>376521</v>
      </c>
      <c r="N19" s="15">
        <v>3</v>
      </c>
      <c r="O19" s="22">
        <f t="shared" si="5"/>
        <v>2.5555555555555554</v>
      </c>
      <c r="P19" s="25">
        <f t="shared" si="6"/>
        <v>3</v>
      </c>
      <c r="Q19" s="23">
        <v>2</v>
      </c>
      <c r="R19" s="28">
        <f t="shared" si="7"/>
        <v>6</v>
      </c>
      <c r="S19" s="32">
        <f t="shared" si="8"/>
        <v>3</v>
      </c>
      <c r="T19" s="31">
        <v>1</v>
      </c>
      <c r="U19" s="32">
        <f t="shared" si="11"/>
        <v>1</v>
      </c>
      <c r="V19" s="31">
        <f t="shared" si="12"/>
        <v>2</v>
      </c>
      <c r="W19" s="36">
        <f t="shared" si="13"/>
        <v>4</v>
      </c>
      <c r="X19" s="15">
        <v>3</v>
      </c>
      <c r="Y19" s="15">
        <v>4</v>
      </c>
      <c r="Z19" s="15">
        <f t="shared" si="9"/>
        <v>12</v>
      </c>
      <c r="AA19" s="56">
        <f t="shared" si="10"/>
        <v>3</v>
      </c>
    </row>
    <row r="20" spans="1:27" ht="15" x14ac:dyDescent="0.2">
      <c r="A20" s="6">
        <v>19</v>
      </c>
      <c r="B20" s="12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1.34</v>
      </c>
      <c r="H20" s="14">
        <f t="shared" si="2"/>
        <v>1</v>
      </c>
      <c r="I20" s="13">
        <v>33</v>
      </c>
      <c r="J20" s="14">
        <f t="shared" si="3"/>
        <v>2</v>
      </c>
      <c r="K20" s="13">
        <v>0</v>
      </c>
      <c r="L20" s="14">
        <f t="shared" si="4"/>
        <v>0</v>
      </c>
      <c r="M20" s="29">
        <v>291665</v>
      </c>
      <c r="N20" s="15">
        <v>2</v>
      </c>
      <c r="O20" s="22">
        <f t="shared" si="5"/>
        <v>1.5555555555555556</v>
      </c>
      <c r="P20" s="25">
        <f t="shared" si="6"/>
        <v>2</v>
      </c>
      <c r="Q20" s="23">
        <v>1</v>
      </c>
      <c r="R20" s="28">
        <f t="shared" si="7"/>
        <v>2</v>
      </c>
      <c r="S20" s="32">
        <f t="shared" si="8"/>
        <v>1</v>
      </c>
      <c r="T20" s="31">
        <v>1.2</v>
      </c>
      <c r="U20" s="32">
        <f t="shared" si="11"/>
        <v>1</v>
      </c>
      <c r="V20" s="31">
        <f t="shared" si="12"/>
        <v>0</v>
      </c>
      <c r="W20" s="35">
        <f t="shared" si="13"/>
        <v>2</v>
      </c>
      <c r="X20" s="15">
        <v>3</v>
      </c>
      <c r="Y20" s="15">
        <v>4</v>
      </c>
      <c r="Z20" s="15">
        <f t="shared" si="9"/>
        <v>12</v>
      </c>
      <c r="AA20" s="56">
        <f t="shared" si="10"/>
        <v>3</v>
      </c>
    </row>
    <row r="21" spans="1:27" ht="15" x14ac:dyDescent="0.2">
      <c r="A21" s="6">
        <v>20</v>
      </c>
      <c r="B21" s="12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8.4</v>
      </c>
      <c r="H21" s="14">
        <f t="shared" si="2"/>
        <v>2</v>
      </c>
      <c r="I21" s="13">
        <v>19</v>
      </c>
      <c r="J21" s="14">
        <f t="shared" si="3"/>
        <v>1</v>
      </c>
      <c r="K21" s="13">
        <v>0</v>
      </c>
      <c r="L21" s="14">
        <f t="shared" si="4"/>
        <v>0</v>
      </c>
      <c r="M21" s="29">
        <v>222333</v>
      </c>
      <c r="N21" s="15">
        <v>2</v>
      </c>
      <c r="O21" s="22">
        <f t="shared" si="5"/>
        <v>1.3333333333333333</v>
      </c>
      <c r="P21" s="25">
        <f t="shared" si="6"/>
        <v>1</v>
      </c>
      <c r="Q21" s="23">
        <v>3</v>
      </c>
      <c r="R21" s="28">
        <f t="shared" si="7"/>
        <v>3</v>
      </c>
      <c r="S21" s="32">
        <f t="shared" si="8"/>
        <v>2</v>
      </c>
      <c r="T21" s="31">
        <v>2.2000000000000002</v>
      </c>
      <c r="U21" s="32">
        <f t="shared" si="11"/>
        <v>2</v>
      </c>
      <c r="V21" s="31">
        <f t="shared" si="12"/>
        <v>0</v>
      </c>
      <c r="W21" s="35">
        <f t="shared" si="13"/>
        <v>2</v>
      </c>
      <c r="X21" s="15">
        <v>3</v>
      </c>
      <c r="Y21" s="15">
        <v>4</v>
      </c>
      <c r="Z21" s="15">
        <f t="shared" si="9"/>
        <v>12</v>
      </c>
      <c r="AA21" s="56">
        <f t="shared" si="10"/>
        <v>3</v>
      </c>
    </row>
    <row r="22" spans="1:27" ht="15" x14ac:dyDescent="0.2">
      <c r="A22" s="6">
        <v>21</v>
      </c>
      <c r="B22" s="12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18.82</v>
      </c>
      <c r="H22" s="14">
        <f t="shared" si="2"/>
        <v>3</v>
      </c>
      <c r="I22" s="13">
        <v>37</v>
      </c>
      <c r="J22" s="14">
        <f t="shared" si="3"/>
        <v>2</v>
      </c>
      <c r="K22" s="13">
        <v>6.9</v>
      </c>
      <c r="L22" s="14">
        <f t="shared" si="4"/>
        <v>2</v>
      </c>
      <c r="M22" s="29">
        <v>319694</v>
      </c>
      <c r="N22" s="15">
        <v>2</v>
      </c>
      <c r="O22" s="22">
        <f t="shared" si="5"/>
        <v>2</v>
      </c>
      <c r="P22" s="25">
        <f t="shared" si="6"/>
        <v>2</v>
      </c>
      <c r="Q22" s="23">
        <v>3</v>
      </c>
      <c r="R22" s="28">
        <f t="shared" si="7"/>
        <v>6</v>
      </c>
      <c r="S22" s="32">
        <f t="shared" si="8"/>
        <v>3</v>
      </c>
      <c r="T22" s="31">
        <v>1.6</v>
      </c>
      <c r="U22" s="32">
        <f t="shared" si="11"/>
        <v>2</v>
      </c>
      <c r="V22" s="31">
        <f t="shared" si="12"/>
        <v>1</v>
      </c>
      <c r="W22" s="36">
        <f t="shared" si="13"/>
        <v>3</v>
      </c>
      <c r="X22" s="15">
        <v>3</v>
      </c>
      <c r="Y22" s="15">
        <v>4</v>
      </c>
      <c r="Z22" s="15">
        <f t="shared" si="9"/>
        <v>12</v>
      </c>
      <c r="AA22" s="56">
        <f t="shared" si="10"/>
        <v>3</v>
      </c>
    </row>
    <row r="23" spans="1:27" ht="15" x14ac:dyDescent="0.2">
      <c r="A23" s="6">
        <v>22</v>
      </c>
      <c r="B23" s="12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37.590000000000003</v>
      </c>
      <c r="H23" s="14">
        <f t="shared" si="2"/>
        <v>4</v>
      </c>
      <c r="I23" s="13">
        <v>246</v>
      </c>
      <c r="J23" s="14">
        <f t="shared" si="3"/>
        <v>4</v>
      </c>
      <c r="K23" s="13">
        <v>57.1</v>
      </c>
      <c r="L23" s="14">
        <f t="shared" si="4"/>
        <v>4</v>
      </c>
      <c r="M23" s="29">
        <v>937409</v>
      </c>
      <c r="N23" s="15">
        <v>4</v>
      </c>
      <c r="O23" s="22">
        <f t="shared" si="5"/>
        <v>4</v>
      </c>
      <c r="P23" s="25">
        <f t="shared" si="6"/>
        <v>4</v>
      </c>
      <c r="Q23" s="23">
        <v>4</v>
      </c>
      <c r="R23" s="28">
        <f t="shared" si="7"/>
        <v>16</v>
      </c>
      <c r="S23" s="32">
        <f t="shared" si="8"/>
        <v>4</v>
      </c>
      <c r="T23" s="31">
        <v>3.2</v>
      </c>
      <c r="U23" s="32">
        <f t="shared" si="11"/>
        <v>3</v>
      </c>
      <c r="V23" s="31">
        <f t="shared" si="12"/>
        <v>1</v>
      </c>
      <c r="W23" s="36">
        <f t="shared" si="13"/>
        <v>3</v>
      </c>
      <c r="X23" s="15">
        <v>3</v>
      </c>
      <c r="Y23" s="15">
        <v>4</v>
      </c>
      <c r="Z23" s="15">
        <f t="shared" si="9"/>
        <v>12</v>
      </c>
      <c r="AA23" s="56">
        <f t="shared" si="10"/>
        <v>3</v>
      </c>
    </row>
    <row r="24" spans="1:27" ht="15" x14ac:dyDescent="0.2">
      <c r="A24" s="6">
        <v>23</v>
      </c>
      <c r="B24" s="12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6.15</v>
      </c>
      <c r="H24" s="14">
        <f t="shared" si="2"/>
        <v>2</v>
      </c>
      <c r="I24" s="13">
        <v>46</v>
      </c>
      <c r="J24" s="14">
        <f t="shared" si="3"/>
        <v>3</v>
      </c>
      <c r="K24" s="13">
        <v>0</v>
      </c>
      <c r="L24" s="14">
        <f t="shared" si="4"/>
        <v>0</v>
      </c>
      <c r="M24" s="29">
        <v>353175</v>
      </c>
      <c r="N24" s="15">
        <v>3</v>
      </c>
      <c r="O24" s="22">
        <f t="shared" si="5"/>
        <v>2.2222222222222223</v>
      </c>
      <c r="P24" s="25">
        <f t="shared" si="6"/>
        <v>2</v>
      </c>
      <c r="Q24" s="23">
        <v>4</v>
      </c>
      <c r="R24" s="28">
        <f t="shared" si="7"/>
        <v>8</v>
      </c>
      <c r="S24" s="32">
        <f t="shared" si="8"/>
        <v>3</v>
      </c>
      <c r="T24" s="31">
        <v>1.6</v>
      </c>
      <c r="U24" s="32">
        <f t="shared" si="11"/>
        <v>2</v>
      </c>
      <c r="V24" s="31">
        <f t="shared" si="12"/>
        <v>1</v>
      </c>
      <c r="W24" s="36">
        <f t="shared" si="13"/>
        <v>3</v>
      </c>
      <c r="X24" s="15">
        <v>3</v>
      </c>
      <c r="Y24" s="15">
        <v>4</v>
      </c>
      <c r="Z24" s="15">
        <f t="shared" si="9"/>
        <v>12</v>
      </c>
      <c r="AA24" s="56">
        <f t="shared" si="10"/>
        <v>3</v>
      </c>
    </row>
    <row r="25" spans="1:27" ht="15" x14ac:dyDescent="0.2">
      <c r="A25" s="6">
        <v>24</v>
      </c>
      <c r="B25" s="12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0</v>
      </c>
      <c r="H25" s="14">
        <f t="shared" si="2"/>
        <v>0</v>
      </c>
      <c r="I25" s="13">
        <v>28</v>
      </c>
      <c r="J25" s="14">
        <f t="shared" si="3"/>
        <v>2</v>
      </c>
      <c r="K25" s="13">
        <v>0</v>
      </c>
      <c r="L25" s="14">
        <f t="shared" si="4"/>
        <v>0</v>
      </c>
      <c r="M25" s="29">
        <v>247932</v>
      </c>
      <c r="N25" s="15">
        <v>2</v>
      </c>
      <c r="O25" s="22">
        <f t="shared" si="5"/>
        <v>1.6666666666666667</v>
      </c>
      <c r="P25" s="25">
        <f t="shared" si="6"/>
        <v>2</v>
      </c>
      <c r="Q25" s="23">
        <v>2</v>
      </c>
      <c r="R25" s="28">
        <f t="shared" si="7"/>
        <v>4</v>
      </c>
      <c r="S25" s="32">
        <f t="shared" si="8"/>
        <v>2</v>
      </c>
      <c r="T25" s="31">
        <v>1.6</v>
      </c>
      <c r="U25" s="32">
        <f t="shared" si="11"/>
        <v>2</v>
      </c>
      <c r="V25" s="31">
        <f t="shared" si="12"/>
        <v>0</v>
      </c>
      <c r="W25" s="35">
        <f t="shared" si="13"/>
        <v>2</v>
      </c>
      <c r="X25" s="15">
        <v>3</v>
      </c>
      <c r="Y25" s="15">
        <v>4</v>
      </c>
      <c r="Z25" s="15">
        <f t="shared" si="9"/>
        <v>12</v>
      </c>
      <c r="AA25" s="56">
        <f t="shared" si="10"/>
        <v>3</v>
      </c>
    </row>
    <row r="26" spans="1:27" ht="15" x14ac:dyDescent="0.2">
      <c r="A26" s="6">
        <v>25</v>
      </c>
      <c r="B26" s="12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0</v>
      </c>
      <c r="H26" s="14">
        <f t="shared" si="2"/>
        <v>0</v>
      </c>
      <c r="I26" s="13">
        <v>12</v>
      </c>
      <c r="J26" s="14">
        <f t="shared" si="3"/>
        <v>1</v>
      </c>
      <c r="K26" s="13">
        <v>0</v>
      </c>
      <c r="L26" s="14">
        <f t="shared" si="4"/>
        <v>0</v>
      </c>
      <c r="M26" s="29">
        <v>167454</v>
      </c>
      <c r="N26" s="15">
        <v>1</v>
      </c>
      <c r="O26" s="22">
        <f t="shared" si="5"/>
        <v>0.66666666666666663</v>
      </c>
      <c r="P26" s="25">
        <f t="shared" si="6"/>
        <v>1</v>
      </c>
      <c r="Q26" s="23">
        <v>4</v>
      </c>
      <c r="R26" s="28">
        <f t="shared" si="7"/>
        <v>4</v>
      </c>
      <c r="S26" s="32">
        <f t="shared" si="8"/>
        <v>2</v>
      </c>
      <c r="T26" s="31">
        <v>1.6</v>
      </c>
      <c r="U26" s="32">
        <f t="shared" si="11"/>
        <v>2</v>
      </c>
      <c r="V26" s="31">
        <f t="shared" si="12"/>
        <v>0</v>
      </c>
      <c r="W26" s="35">
        <f t="shared" si="13"/>
        <v>2</v>
      </c>
      <c r="X26" s="15">
        <v>3</v>
      </c>
      <c r="Y26" s="15">
        <v>4</v>
      </c>
      <c r="Z26" s="15">
        <f t="shared" si="9"/>
        <v>12</v>
      </c>
      <c r="AA26" s="56">
        <f t="shared" si="10"/>
        <v>3</v>
      </c>
    </row>
    <row r="27" spans="1:27" ht="15.75" thickBot="1" x14ac:dyDescent="0.25">
      <c r="A27" s="9">
        <v>26</v>
      </c>
      <c r="B27" s="18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16.04</v>
      </c>
      <c r="H27" s="20">
        <f t="shared" si="2"/>
        <v>3</v>
      </c>
      <c r="I27" s="19">
        <v>35</v>
      </c>
      <c r="J27" s="20">
        <f t="shared" si="3"/>
        <v>2</v>
      </c>
      <c r="K27" s="19">
        <v>0</v>
      </c>
      <c r="L27" s="20">
        <f t="shared" si="4"/>
        <v>0</v>
      </c>
      <c r="M27" s="29">
        <v>478755</v>
      </c>
      <c r="N27" s="15">
        <v>3</v>
      </c>
      <c r="O27" s="22">
        <f t="shared" si="5"/>
        <v>2.4444444444444446</v>
      </c>
      <c r="P27" s="26">
        <f t="shared" si="6"/>
        <v>2</v>
      </c>
      <c r="Q27" s="23">
        <v>3</v>
      </c>
      <c r="R27" s="28">
        <f t="shared" si="7"/>
        <v>6</v>
      </c>
      <c r="S27" s="33">
        <f t="shared" si="8"/>
        <v>3</v>
      </c>
      <c r="T27" s="31">
        <v>1.6</v>
      </c>
      <c r="U27" s="33">
        <f t="shared" si="11"/>
        <v>2</v>
      </c>
      <c r="V27" s="31">
        <f t="shared" si="12"/>
        <v>1</v>
      </c>
      <c r="W27" s="38">
        <f t="shared" si="13"/>
        <v>3</v>
      </c>
      <c r="X27" s="15">
        <v>3</v>
      </c>
      <c r="Y27" s="15">
        <v>4</v>
      </c>
      <c r="Z27" s="15">
        <f t="shared" si="9"/>
        <v>12</v>
      </c>
      <c r="AA27" s="56">
        <f t="shared" si="10"/>
        <v>3</v>
      </c>
    </row>
  </sheetData>
  <sortState xmlns:xlrd2="http://schemas.microsoft.com/office/spreadsheetml/2017/richdata2" ref="A2:AA27">
    <sortCondition ref="A6:A27"/>
  </sortState>
  <conditionalFormatting sqref="T2:T5 T7:T27">
    <cfRule type="containsBlanks" dxfId="5" priority="3">
      <formula>LEN(TRIM(T2))=0</formula>
    </cfRule>
  </conditionalFormatting>
  <conditionalFormatting sqref="S2:S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2:W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AA86-810C-4CE1-BD52-DB02A4F3AD07}">
  <dimension ref="A1:Y27"/>
  <sheetViews>
    <sheetView zoomScale="80" zoomScaleNormal="80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O6" sqref="O6"/>
    </sheetView>
  </sheetViews>
  <sheetFormatPr defaultColWidth="8.7109375" defaultRowHeight="14.25" x14ac:dyDescent="0.2"/>
  <cols>
    <col min="1" max="1" width="8.7109375" style="1"/>
    <col min="2" max="2" width="26.5703125" style="1" bestFit="1" customWidth="1"/>
    <col min="3" max="13" width="17.5703125" style="1" customWidth="1"/>
    <col min="14" max="14" width="15.42578125" style="3" customWidth="1"/>
    <col min="15" max="15" width="21.28515625" style="3" customWidth="1"/>
    <col min="16" max="16" width="15.7109375" style="3" customWidth="1"/>
    <col min="17" max="18" width="16" style="3" customWidth="1"/>
    <col min="19" max="19" width="17" style="3" customWidth="1"/>
    <col min="20" max="20" width="16.85546875" style="3" customWidth="1"/>
    <col min="21" max="21" width="15.140625" style="3" customWidth="1"/>
    <col min="22" max="22" width="14.5703125" style="3" customWidth="1"/>
    <col min="23" max="23" width="16.85546875" style="3" customWidth="1"/>
    <col min="24" max="24" width="16.28515625" style="3" customWidth="1"/>
    <col min="25" max="25" width="16.42578125" style="1" customWidth="1"/>
    <col min="26" max="16384" width="8.7109375" style="1"/>
  </cols>
  <sheetData>
    <row r="1" spans="1:25" ht="96" customHeight="1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8</v>
      </c>
      <c r="H1" s="5" t="s">
        <v>9</v>
      </c>
      <c r="I1" s="4" t="s">
        <v>52</v>
      </c>
      <c r="J1" s="5" t="s">
        <v>11</v>
      </c>
      <c r="K1" s="11" t="s">
        <v>59</v>
      </c>
      <c r="L1" s="11" t="s">
        <v>60</v>
      </c>
      <c r="M1" s="21" t="s">
        <v>12</v>
      </c>
      <c r="N1" s="24" t="s">
        <v>13</v>
      </c>
      <c r="O1" s="21" t="s">
        <v>14</v>
      </c>
      <c r="P1" s="24" t="s">
        <v>15</v>
      </c>
      <c r="Q1" s="11" t="s">
        <v>16</v>
      </c>
      <c r="R1" s="27" t="s">
        <v>17</v>
      </c>
      <c r="S1" s="24" t="s">
        <v>18</v>
      </c>
      <c r="T1" s="21" t="s">
        <v>19</v>
      </c>
      <c r="U1" s="24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" x14ac:dyDescent="0.2">
      <c r="A2" s="6">
        <v>1</v>
      </c>
      <c r="B2" s="12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71</v>
      </c>
      <c r="H2" s="14">
        <f t="shared" ref="H2:H27" si="2">IF(G2&lt;21,1,IF(G2&lt;38,2,IF(G2&lt;71,3,4)))</f>
        <v>4</v>
      </c>
      <c r="I2" s="13">
        <v>4.5</v>
      </c>
      <c r="J2" s="14">
        <f t="shared" ref="J2:J27" si="3">IF(I2=0,0,IF(I2&lt;3.1,1,IF(I2&lt;7,2,4)))</f>
        <v>2</v>
      </c>
      <c r="K2" s="29">
        <v>672513</v>
      </c>
      <c r="L2" s="15">
        <v>3</v>
      </c>
      <c r="M2" s="22">
        <f t="shared" ref="M2:M27" si="4">(SUM(D2,F2,H2,J2/2,L2))/4.5</f>
        <v>3.5555555555555554</v>
      </c>
      <c r="N2" s="32">
        <f t="shared" ref="N2:N27" si="5">ROUND(M2,0)</f>
        <v>4</v>
      </c>
      <c r="O2" s="39">
        <v>2</v>
      </c>
      <c r="P2" s="32">
        <f t="shared" ref="P2:P27" si="6">N2*O2</f>
        <v>8</v>
      </c>
      <c r="Q2" s="29">
        <f t="shared" ref="Q2:Q27" si="7">IF(P2&lt;3,1,IF(P2&lt;5,2,IF(P2&lt;12,3,4)))</f>
        <v>3</v>
      </c>
      <c r="R2" s="28">
        <v>1</v>
      </c>
      <c r="S2" s="32">
        <f>ROUND(R2,0)</f>
        <v>1</v>
      </c>
      <c r="T2" s="31">
        <f>Q2-S2</f>
        <v>2</v>
      </c>
      <c r="U2" s="37">
        <f>IF(T2&lt;-1,1,IF(T2&lt;1,2,IF(T2=1,3,4)))</f>
        <v>4</v>
      </c>
      <c r="V2" s="15">
        <v>1</v>
      </c>
      <c r="W2" s="15">
        <v>6</v>
      </c>
      <c r="X2" s="15">
        <f>V2*W2</f>
        <v>6</v>
      </c>
      <c r="Y2" s="57">
        <f>IF(X2&lt;6,1,IF(X2&lt;12,2,IF(X2&lt;18,3,4)))</f>
        <v>2</v>
      </c>
    </row>
    <row r="3" spans="1:25" ht="15" x14ac:dyDescent="0.2">
      <c r="A3" s="6">
        <v>2</v>
      </c>
      <c r="B3" s="12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7</v>
      </c>
      <c r="H3" s="14">
        <f t="shared" si="2"/>
        <v>1</v>
      </c>
      <c r="I3" s="13">
        <v>0</v>
      </c>
      <c r="J3" s="14">
        <f t="shared" si="3"/>
        <v>0</v>
      </c>
      <c r="K3" s="29">
        <v>56129</v>
      </c>
      <c r="L3" s="15">
        <v>1</v>
      </c>
      <c r="M3" s="22">
        <f t="shared" si="4"/>
        <v>1.1111111111111112</v>
      </c>
      <c r="N3" s="32">
        <f t="shared" si="5"/>
        <v>1</v>
      </c>
      <c r="O3" s="39">
        <v>1</v>
      </c>
      <c r="P3" s="32">
        <f t="shared" si="6"/>
        <v>1</v>
      </c>
      <c r="Q3" s="29">
        <f t="shared" si="7"/>
        <v>1</v>
      </c>
      <c r="R3" s="28">
        <v>1</v>
      </c>
      <c r="S3" s="32">
        <f>ROUND(R3,0)</f>
        <v>1</v>
      </c>
      <c r="T3" s="31">
        <f>Q3-S3</f>
        <v>0</v>
      </c>
      <c r="U3" s="35">
        <f>IF(T3&lt;-1,1,IF(T3&lt;1,2,IF(T3=1,3,4)))</f>
        <v>2</v>
      </c>
      <c r="V3" s="15">
        <v>1</v>
      </c>
      <c r="W3" s="15">
        <v>6</v>
      </c>
      <c r="X3" s="15">
        <f t="shared" ref="X3:X27" si="8">V3*W3</f>
        <v>6</v>
      </c>
      <c r="Y3" s="57">
        <f t="shared" ref="Y3:Y27" si="9">IF(X3&lt;6,1,IF(X3&lt;12,2,IF(X3&lt;18,3,4)))</f>
        <v>2</v>
      </c>
    </row>
    <row r="4" spans="1:25" ht="15" x14ac:dyDescent="0.2">
      <c r="A4" s="6">
        <v>3</v>
      </c>
      <c r="B4" s="17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20</v>
      </c>
      <c r="H4" s="14">
        <f t="shared" si="2"/>
        <v>1</v>
      </c>
      <c r="I4" s="13">
        <v>0</v>
      </c>
      <c r="J4" s="14">
        <f t="shared" si="3"/>
        <v>0</v>
      </c>
      <c r="K4" s="29">
        <v>112525</v>
      </c>
      <c r="L4" s="15">
        <v>1</v>
      </c>
      <c r="M4" s="22">
        <f t="shared" si="4"/>
        <v>1.1111111111111112</v>
      </c>
      <c r="N4" s="32">
        <f t="shared" si="5"/>
        <v>1</v>
      </c>
      <c r="O4" s="39">
        <v>2</v>
      </c>
      <c r="P4" s="32">
        <f t="shared" si="6"/>
        <v>2</v>
      </c>
      <c r="Q4" s="29">
        <f t="shared" si="7"/>
        <v>1</v>
      </c>
      <c r="R4" s="28">
        <v>3</v>
      </c>
      <c r="S4" s="32">
        <f>ROUND(R4,0)</f>
        <v>3</v>
      </c>
      <c r="T4" s="31">
        <f>Q4-S4</f>
        <v>-2</v>
      </c>
      <c r="U4" s="34">
        <f>IF(T4&lt;-1,1,IF(T4&lt;1,2,IF(T4=1,3,4)))</f>
        <v>1</v>
      </c>
      <c r="V4" s="15">
        <v>1</v>
      </c>
      <c r="W4" s="15">
        <v>6</v>
      </c>
      <c r="X4" s="15">
        <f t="shared" si="8"/>
        <v>6</v>
      </c>
      <c r="Y4" s="57">
        <f t="shared" si="9"/>
        <v>2</v>
      </c>
    </row>
    <row r="5" spans="1:25" ht="15" x14ac:dyDescent="0.2">
      <c r="A5" s="6">
        <v>4</v>
      </c>
      <c r="B5" s="12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10</v>
      </c>
      <c r="H5" s="14">
        <f t="shared" si="2"/>
        <v>1</v>
      </c>
      <c r="I5" s="13">
        <v>0</v>
      </c>
      <c r="J5" s="14">
        <f t="shared" si="3"/>
        <v>0</v>
      </c>
      <c r="K5" s="29">
        <v>147975</v>
      </c>
      <c r="L5" s="15">
        <v>1</v>
      </c>
      <c r="M5" s="22">
        <f t="shared" si="4"/>
        <v>0.66666666666666663</v>
      </c>
      <c r="N5" s="32">
        <f t="shared" si="5"/>
        <v>1</v>
      </c>
      <c r="O5" s="39">
        <v>1</v>
      </c>
      <c r="P5" s="32">
        <f t="shared" si="6"/>
        <v>1</v>
      </c>
      <c r="Q5" s="29">
        <f t="shared" si="7"/>
        <v>1</v>
      </c>
      <c r="R5" s="28">
        <v>2</v>
      </c>
      <c r="S5" s="32">
        <f>ROUND(R5,0)</f>
        <v>2</v>
      </c>
      <c r="T5" s="31">
        <f>Q5-S5</f>
        <v>-1</v>
      </c>
      <c r="U5" s="35">
        <f>IF(T5&lt;-1,1,IF(T5&lt;1,2,IF(T5=1,3,4)))</f>
        <v>2</v>
      </c>
      <c r="V5" s="15">
        <v>1</v>
      </c>
      <c r="W5" s="15">
        <v>6</v>
      </c>
      <c r="X5" s="15">
        <f t="shared" si="8"/>
        <v>6</v>
      </c>
      <c r="Y5" s="57">
        <f t="shared" si="9"/>
        <v>2</v>
      </c>
    </row>
    <row r="6" spans="1:25" ht="15" x14ac:dyDescent="0.2">
      <c r="A6" s="6">
        <v>5</v>
      </c>
      <c r="B6" s="12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50</v>
      </c>
      <c r="H6" s="14">
        <f t="shared" si="2"/>
        <v>3</v>
      </c>
      <c r="I6" s="13">
        <v>0</v>
      </c>
      <c r="J6" s="14">
        <f t="shared" si="3"/>
        <v>0</v>
      </c>
      <c r="K6" s="29">
        <v>326620</v>
      </c>
      <c r="L6" s="15">
        <v>2</v>
      </c>
      <c r="M6" s="22">
        <f t="shared" si="4"/>
        <v>1.5555555555555556</v>
      </c>
      <c r="N6" s="32">
        <f t="shared" si="5"/>
        <v>2</v>
      </c>
      <c r="O6" s="39">
        <v>1</v>
      </c>
      <c r="P6" s="32">
        <f t="shared" si="6"/>
        <v>2</v>
      </c>
      <c r="Q6" s="29">
        <f t="shared" si="7"/>
        <v>1</v>
      </c>
      <c r="R6" s="40" t="s">
        <v>30</v>
      </c>
      <c r="S6" s="41" t="s">
        <v>30</v>
      </c>
      <c r="T6" s="31">
        <f>Q6</f>
        <v>1</v>
      </c>
      <c r="U6" s="34">
        <f>Q6</f>
        <v>1</v>
      </c>
      <c r="V6" s="15">
        <v>1</v>
      </c>
      <c r="W6" s="15">
        <v>6</v>
      </c>
      <c r="X6" s="15">
        <f t="shared" si="8"/>
        <v>6</v>
      </c>
      <c r="Y6" s="57">
        <f t="shared" si="9"/>
        <v>2</v>
      </c>
    </row>
    <row r="7" spans="1:25" ht="15" x14ac:dyDescent="0.2">
      <c r="A7" s="6">
        <v>6</v>
      </c>
      <c r="B7" s="12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52</v>
      </c>
      <c r="H7" s="14">
        <f t="shared" si="2"/>
        <v>3</v>
      </c>
      <c r="I7" s="13">
        <v>0</v>
      </c>
      <c r="J7" s="14">
        <f t="shared" si="3"/>
        <v>0</v>
      </c>
      <c r="K7" s="29">
        <v>493781</v>
      </c>
      <c r="L7" s="15">
        <v>3</v>
      </c>
      <c r="M7" s="22">
        <f t="shared" si="4"/>
        <v>2.4444444444444446</v>
      </c>
      <c r="N7" s="32">
        <f t="shared" si="5"/>
        <v>2</v>
      </c>
      <c r="O7" s="39">
        <v>1</v>
      </c>
      <c r="P7" s="32">
        <f t="shared" si="6"/>
        <v>2</v>
      </c>
      <c r="Q7" s="29">
        <f t="shared" si="7"/>
        <v>1</v>
      </c>
      <c r="R7" s="28">
        <v>1</v>
      </c>
      <c r="S7" s="32">
        <f t="shared" ref="S7:S27" si="10">ROUND(R7,0)</f>
        <v>1</v>
      </c>
      <c r="T7" s="31">
        <f t="shared" ref="T7:T27" si="11">Q7-S7</f>
        <v>0</v>
      </c>
      <c r="U7" s="35">
        <f t="shared" ref="U7:U27" si="12">IF(T7&lt;-1,1,IF(T7&lt;1,2,IF(T7=1,3,4)))</f>
        <v>2</v>
      </c>
      <c r="V7" s="15">
        <v>1</v>
      </c>
      <c r="W7" s="15">
        <v>6</v>
      </c>
      <c r="X7" s="15">
        <f t="shared" si="8"/>
        <v>6</v>
      </c>
      <c r="Y7" s="57">
        <f t="shared" si="9"/>
        <v>2</v>
      </c>
    </row>
    <row r="8" spans="1:25" ht="15" x14ac:dyDescent="0.2">
      <c r="A8" s="6">
        <v>7</v>
      </c>
      <c r="B8" s="12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29</v>
      </c>
      <c r="H8" s="14">
        <f t="shared" si="2"/>
        <v>2</v>
      </c>
      <c r="I8" s="13">
        <v>0</v>
      </c>
      <c r="J8" s="14">
        <f t="shared" si="3"/>
        <v>0</v>
      </c>
      <c r="K8" s="29">
        <v>309453</v>
      </c>
      <c r="L8" s="15">
        <v>2</v>
      </c>
      <c r="M8" s="22">
        <f t="shared" si="4"/>
        <v>1.7777777777777777</v>
      </c>
      <c r="N8" s="32">
        <f t="shared" si="5"/>
        <v>2</v>
      </c>
      <c r="O8" s="39">
        <v>1</v>
      </c>
      <c r="P8" s="32">
        <f t="shared" si="6"/>
        <v>2</v>
      </c>
      <c r="Q8" s="29">
        <f t="shared" si="7"/>
        <v>1</v>
      </c>
      <c r="R8" s="28">
        <v>1.2</v>
      </c>
      <c r="S8" s="32">
        <f t="shared" si="10"/>
        <v>1</v>
      </c>
      <c r="T8" s="31">
        <f t="shared" si="11"/>
        <v>0</v>
      </c>
      <c r="U8" s="35">
        <f t="shared" si="12"/>
        <v>2</v>
      </c>
      <c r="V8" s="15">
        <v>1</v>
      </c>
      <c r="W8" s="15">
        <v>6</v>
      </c>
      <c r="X8" s="15">
        <f t="shared" si="8"/>
        <v>6</v>
      </c>
      <c r="Y8" s="57">
        <f t="shared" si="9"/>
        <v>2</v>
      </c>
    </row>
    <row r="9" spans="1:25" ht="15" x14ac:dyDescent="0.2">
      <c r="A9" s="6">
        <v>8</v>
      </c>
      <c r="B9" s="12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16</v>
      </c>
      <c r="H9" s="14">
        <f t="shared" si="2"/>
        <v>1</v>
      </c>
      <c r="I9" s="13">
        <v>0</v>
      </c>
      <c r="J9" s="14">
        <f t="shared" si="3"/>
        <v>0</v>
      </c>
      <c r="K9" s="29">
        <v>122457</v>
      </c>
      <c r="L9" s="15">
        <v>1</v>
      </c>
      <c r="M9" s="22">
        <f t="shared" si="4"/>
        <v>0.66666666666666663</v>
      </c>
      <c r="N9" s="32">
        <f t="shared" si="5"/>
        <v>1</v>
      </c>
      <c r="O9" s="39">
        <v>1</v>
      </c>
      <c r="P9" s="32">
        <f t="shared" si="6"/>
        <v>1</v>
      </c>
      <c r="Q9" s="29">
        <f t="shared" si="7"/>
        <v>1</v>
      </c>
      <c r="R9" s="28">
        <v>1</v>
      </c>
      <c r="S9" s="32">
        <f t="shared" si="10"/>
        <v>1</v>
      </c>
      <c r="T9" s="31">
        <f t="shared" si="11"/>
        <v>0</v>
      </c>
      <c r="U9" s="35">
        <f t="shared" si="12"/>
        <v>2</v>
      </c>
      <c r="V9" s="15">
        <v>1</v>
      </c>
      <c r="W9" s="15">
        <v>6</v>
      </c>
      <c r="X9" s="15">
        <f t="shared" si="8"/>
        <v>6</v>
      </c>
      <c r="Y9" s="57">
        <f t="shared" si="9"/>
        <v>2</v>
      </c>
    </row>
    <row r="10" spans="1:25" ht="15" x14ac:dyDescent="0.2">
      <c r="A10" s="6">
        <v>9</v>
      </c>
      <c r="B10" s="12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45</v>
      </c>
      <c r="H10" s="14">
        <f t="shared" si="2"/>
        <v>3</v>
      </c>
      <c r="I10" s="13">
        <v>3.1</v>
      </c>
      <c r="J10" s="14">
        <f t="shared" si="3"/>
        <v>2</v>
      </c>
      <c r="K10" s="29">
        <v>386232</v>
      </c>
      <c r="L10" s="15">
        <v>3</v>
      </c>
      <c r="M10" s="22">
        <f t="shared" si="4"/>
        <v>2.4444444444444446</v>
      </c>
      <c r="N10" s="32">
        <f t="shared" si="5"/>
        <v>2</v>
      </c>
      <c r="O10" s="39">
        <v>1</v>
      </c>
      <c r="P10" s="32">
        <f t="shared" si="6"/>
        <v>2</v>
      </c>
      <c r="Q10" s="29">
        <f t="shared" si="7"/>
        <v>1</v>
      </c>
      <c r="R10" s="28">
        <v>2.2000000000000002</v>
      </c>
      <c r="S10" s="32">
        <f t="shared" si="10"/>
        <v>2</v>
      </c>
      <c r="T10" s="31">
        <f t="shared" si="11"/>
        <v>-1</v>
      </c>
      <c r="U10" s="35">
        <f t="shared" si="12"/>
        <v>2</v>
      </c>
      <c r="V10" s="15">
        <v>1</v>
      </c>
      <c r="W10" s="15">
        <v>6</v>
      </c>
      <c r="X10" s="15">
        <f t="shared" si="8"/>
        <v>6</v>
      </c>
      <c r="Y10" s="57">
        <f t="shared" si="9"/>
        <v>2</v>
      </c>
    </row>
    <row r="11" spans="1:25" ht="15" x14ac:dyDescent="0.2">
      <c r="A11" s="6">
        <v>10</v>
      </c>
      <c r="B11" s="12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26</v>
      </c>
      <c r="H11" s="14">
        <f t="shared" si="2"/>
        <v>2</v>
      </c>
      <c r="I11" s="13">
        <v>0</v>
      </c>
      <c r="J11" s="14">
        <f t="shared" si="3"/>
        <v>0</v>
      </c>
      <c r="K11" s="29">
        <v>249795</v>
      </c>
      <c r="L11" s="15">
        <v>2</v>
      </c>
      <c r="M11" s="22">
        <f t="shared" si="4"/>
        <v>1.5555555555555556</v>
      </c>
      <c r="N11" s="32">
        <f t="shared" si="5"/>
        <v>2</v>
      </c>
      <c r="O11" s="39">
        <v>2</v>
      </c>
      <c r="P11" s="32">
        <f t="shared" si="6"/>
        <v>4</v>
      </c>
      <c r="Q11" s="29">
        <f t="shared" si="7"/>
        <v>2</v>
      </c>
      <c r="R11" s="28">
        <v>1.6</v>
      </c>
      <c r="S11" s="32">
        <f t="shared" si="10"/>
        <v>2</v>
      </c>
      <c r="T11" s="31">
        <f t="shared" si="11"/>
        <v>0</v>
      </c>
      <c r="U11" s="35">
        <f t="shared" si="12"/>
        <v>2</v>
      </c>
      <c r="V11" s="15">
        <v>1</v>
      </c>
      <c r="W11" s="15">
        <v>6</v>
      </c>
      <c r="X11" s="15">
        <f t="shared" si="8"/>
        <v>6</v>
      </c>
      <c r="Y11" s="57">
        <f t="shared" si="9"/>
        <v>2</v>
      </c>
    </row>
    <row r="12" spans="1:25" ht="15" x14ac:dyDescent="0.2">
      <c r="A12" s="6">
        <v>11</v>
      </c>
      <c r="B12" s="12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43</v>
      </c>
      <c r="H12" s="14">
        <f t="shared" si="2"/>
        <v>3</v>
      </c>
      <c r="I12" s="13">
        <v>0</v>
      </c>
      <c r="J12" s="14">
        <f t="shared" si="3"/>
        <v>0</v>
      </c>
      <c r="K12" s="29">
        <v>296493</v>
      </c>
      <c r="L12" s="15">
        <v>2</v>
      </c>
      <c r="M12" s="22">
        <f t="shared" si="4"/>
        <v>2.2222222222222223</v>
      </c>
      <c r="N12" s="32">
        <f t="shared" si="5"/>
        <v>2</v>
      </c>
      <c r="O12" s="39">
        <v>2</v>
      </c>
      <c r="P12" s="32">
        <f t="shared" si="6"/>
        <v>4</v>
      </c>
      <c r="Q12" s="29">
        <f t="shared" si="7"/>
        <v>2</v>
      </c>
      <c r="R12" s="28">
        <v>1</v>
      </c>
      <c r="S12" s="32">
        <f t="shared" si="10"/>
        <v>1</v>
      </c>
      <c r="T12" s="31">
        <f t="shared" si="11"/>
        <v>1</v>
      </c>
      <c r="U12" s="36">
        <f t="shared" si="12"/>
        <v>3</v>
      </c>
      <c r="V12" s="15">
        <v>1</v>
      </c>
      <c r="W12" s="15">
        <v>6</v>
      </c>
      <c r="X12" s="15">
        <f t="shared" si="8"/>
        <v>6</v>
      </c>
      <c r="Y12" s="57">
        <f t="shared" si="9"/>
        <v>2</v>
      </c>
    </row>
    <row r="13" spans="1:25" ht="15" x14ac:dyDescent="0.2">
      <c r="A13" s="6">
        <v>12</v>
      </c>
      <c r="B13" s="12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43</v>
      </c>
      <c r="H13" s="14">
        <f t="shared" si="2"/>
        <v>3</v>
      </c>
      <c r="I13" s="13">
        <v>0</v>
      </c>
      <c r="J13" s="14">
        <f t="shared" si="3"/>
        <v>0</v>
      </c>
      <c r="K13" s="29">
        <v>421261</v>
      </c>
      <c r="L13" s="15">
        <v>3</v>
      </c>
      <c r="M13" s="22">
        <f t="shared" si="4"/>
        <v>2.8888888888888888</v>
      </c>
      <c r="N13" s="32">
        <f t="shared" si="5"/>
        <v>3</v>
      </c>
      <c r="O13" s="39">
        <v>2</v>
      </c>
      <c r="P13" s="32">
        <f t="shared" si="6"/>
        <v>6</v>
      </c>
      <c r="Q13" s="29">
        <f t="shared" si="7"/>
        <v>3</v>
      </c>
      <c r="R13" s="28">
        <v>1.2</v>
      </c>
      <c r="S13" s="32">
        <f t="shared" si="10"/>
        <v>1</v>
      </c>
      <c r="T13" s="31">
        <f t="shared" si="11"/>
        <v>2</v>
      </c>
      <c r="U13" s="37">
        <f t="shared" si="12"/>
        <v>4</v>
      </c>
      <c r="V13" s="15">
        <v>1</v>
      </c>
      <c r="W13" s="15">
        <v>6</v>
      </c>
      <c r="X13" s="15">
        <f t="shared" si="8"/>
        <v>6</v>
      </c>
      <c r="Y13" s="57">
        <f t="shared" si="9"/>
        <v>2</v>
      </c>
    </row>
    <row r="14" spans="1:25" ht="15" x14ac:dyDescent="0.2">
      <c r="A14" s="6">
        <v>13</v>
      </c>
      <c r="B14" s="12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36</v>
      </c>
      <c r="H14" s="14">
        <f t="shared" si="2"/>
        <v>2</v>
      </c>
      <c r="I14" s="13">
        <v>0</v>
      </c>
      <c r="J14" s="14">
        <f t="shared" si="3"/>
        <v>0</v>
      </c>
      <c r="K14" s="29">
        <v>194787</v>
      </c>
      <c r="L14" s="15">
        <v>2</v>
      </c>
      <c r="M14" s="22">
        <f t="shared" si="4"/>
        <v>1.5555555555555556</v>
      </c>
      <c r="N14" s="32">
        <f t="shared" si="5"/>
        <v>2</v>
      </c>
      <c r="O14" s="39">
        <v>1</v>
      </c>
      <c r="P14" s="32">
        <f t="shared" si="6"/>
        <v>2</v>
      </c>
      <c r="Q14" s="29">
        <f t="shared" si="7"/>
        <v>1</v>
      </c>
      <c r="R14" s="28">
        <v>1.6</v>
      </c>
      <c r="S14" s="32">
        <f t="shared" si="10"/>
        <v>2</v>
      </c>
      <c r="T14" s="31">
        <f t="shared" si="11"/>
        <v>-1</v>
      </c>
      <c r="U14" s="35">
        <f t="shared" si="12"/>
        <v>2</v>
      </c>
      <c r="V14" s="15">
        <v>1</v>
      </c>
      <c r="W14" s="15">
        <v>6</v>
      </c>
      <c r="X14" s="15">
        <f t="shared" si="8"/>
        <v>6</v>
      </c>
      <c r="Y14" s="57">
        <f t="shared" si="9"/>
        <v>2</v>
      </c>
    </row>
    <row r="15" spans="1:25" ht="15" x14ac:dyDescent="0.2">
      <c r="A15" s="6">
        <v>14</v>
      </c>
      <c r="B15" s="12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45</v>
      </c>
      <c r="H15" s="14">
        <f t="shared" si="2"/>
        <v>3</v>
      </c>
      <c r="I15" s="13">
        <v>0</v>
      </c>
      <c r="J15" s="14">
        <f t="shared" si="3"/>
        <v>0</v>
      </c>
      <c r="K15" s="29">
        <v>218443</v>
      </c>
      <c r="L15" s="15">
        <v>2</v>
      </c>
      <c r="M15" s="22">
        <f t="shared" si="4"/>
        <v>2</v>
      </c>
      <c r="N15" s="32">
        <f t="shared" si="5"/>
        <v>2</v>
      </c>
      <c r="O15" s="39">
        <v>1</v>
      </c>
      <c r="P15" s="32">
        <f t="shared" si="6"/>
        <v>2</v>
      </c>
      <c r="Q15" s="29">
        <f t="shared" si="7"/>
        <v>1</v>
      </c>
      <c r="R15" s="28">
        <v>1</v>
      </c>
      <c r="S15" s="32">
        <f t="shared" si="10"/>
        <v>1</v>
      </c>
      <c r="T15" s="31">
        <f t="shared" si="11"/>
        <v>0</v>
      </c>
      <c r="U15" s="35">
        <f t="shared" si="12"/>
        <v>2</v>
      </c>
      <c r="V15" s="15">
        <v>1</v>
      </c>
      <c r="W15" s="15">
        <v>6</v>
      </c>
      <c r="X15" s="15">
        <f t="shared" si="8"/>
        <v>6</v>
      </c>
      <c r="Y15" s="57">
        <f t="shared" si="9"/>
        <v>2</v>
      </c>
    </row>
    <row r="16" spans="1:25" ht="15" x14ac:dyDescent="0.2">
      <c r="A16" s="6">
        <v>15</v>
      </c>
      <c r="B16" s="12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21</v>
      </c>
      <c r="H16" s="14">
        <f t="shared" si="2"/>
        <v>2</v>
      </c>
      <c r="I16" s="13">
        <v>0</v>
      </c>
      <c r="J16" s="14">
        <f t="shared" si="3"/>
        <v>0</v>
      </c>
      <c r="K16" s="29">
        <v>208610</v>
      </c>
      <c r="L16" s="15">
        <v>2</v>
      </c>
      <c r="M16" s="22">
        <f t="shared" si="4"/>
        <v>1.5555555555555556</v>
      </c>
      <c r="N16" s="32">
        <f t="shared" si="5"/>
        <v>2</v>
      </c>
      <c r="O16" s="39">
        <v>1</v>
      </c>
      <c r="P16" s="32">
        <f t="shared" si="6"/>
        <v>2</v>
      </c>
      <c r="Q16" s="29">
        <f t="shared" si="7"/>
        <v>1</v>
      </c>
      <c r="R16" s="28">
        <v>1.2</v>
      </c>
      <c r="S16" s="32">
        <f t="shared" si="10"/>
        <v>1</v>
      </c>
      <c r="T16" s="31">
        <f t="shared" si="11"/>
        <v>0</v>
      </c>
      <c r="U16" s="35">
        <f t="shared" si="12"/>
        <v>2</v>
      </c>
      <c r="V16" s="15">
        <v>1</v>
      </c>
      <c r="W16" s="15">
        <v>6</v>
      </c>
      <c r="X16" s="15">
        <f t="shared" si="8"/>
        <v>6</v>
      </c>
      <c r="Y16" s="57">
        <f t="shared" si="9"/>
        <v>2</v>
      </c>
    </row>
    <row r="17" spans="1:25" ht="15" x14ac:dyDescent="0.2">
      <c r="A17" s="6">
        <v>16</v>
      </c>
      <c r="B17" s="12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42</v>
      </c>
      <c r="H17" s="14">
        <f t="shared" si="2"/>
        <v>3</v>
      </c>
      <c r="I17" s="13">
        <v>0</v>
      </c>
      <c r="J17" s="14">
        <f t="shared" si="3"/>
        <v>0</v>
      </c>
      <c r="K17" s="29">
        <v>412286</v>
      </c>
      <c r="L17" s="15">
        <v>3</v>
      </c>
      <c r="M17" s="22">
        <f t="shared" si="4"/>
        <v>2.6666666666666665</v>
      </c>
      <c r="N17" s="32">
        <f t="shared" si="5"/>
        <v>3</v>
      </c>
      <c r="O17" s="39">
        <v>1</v>
      </c>
      <c r="P17" s="32">
        <f t="shared" si="6"/>
        <v>3</v>
      </c>
      <c r="Q17" s="29">
        <f t="shared" si="7"/>
        <v>2</v>
      </c>
      <c r="R17" s="28">
        <v>1</v>
      </c>
      <c r="S17" s="32">
        <f t="shared" si="10"/>
        <v>1</v>
      </c>
      <c r="T17" s="31">
        <f t="shared" si="11"/>
        <v>1</v>
      </c>
      <c r="U17" s="36">
        <f t="shared" si="12"/>
        <v>3</v>
      </c>
      <c r="V17" s="15">
        <v>1</v>
      </c>
      <c r="W17" s="15">
        <v>6</v>
      </c>
      <c r="X17" s="15">
        <f t="shared" si="8"/>
        <v>6</v>
      </c>
      <c r="Y17" s="57">
        <f t="shared" si="9"/>
        <v>2</v>
      </c>
    </row>
    <row r="18" spans="1:25" ht="15" x14ac:dyDescent="0.2">
      <c r="A18" s="6">
        <v>17</v>
      </c>
      <c r="B18" s="12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50</v>
      </c>
      <c r="H18" s="14">
        <f t="shared" si="2"/>
        <v>3</v>
      </c>
      <c r="I18" s="13">
        <v>0</v>
      </c>
      <c r="J18" s="14">
        <f t="shared" si="3"/>
        <v>0</v>
      </c>
      <c r="K18" s="29">
        <v>373718</v>
      </c>
      <c r="L18" s="15">
        <v>3</v>
      </c>
      <c r="M18" s="22">
        <f t="shared" si="4"/>
        <v>2.4444444444444446</v>
      </c>
      <c r="N18" s="32">
        <f t="shared" si="5"/>
        <v>2</v>
      </c>
      <c r="O18" s="39">
        <v>1</v>
      </c>
      <c r="P18" s="32">
        <f t="shared" si="6"/>
        <v>2</v>
      </c>
      <c r="Q18" s="29">
        <f t="shared" si="7"/>
        <v>1</v>
      </c>
      <c r="R18" s="28">
        <v>1.6</v>
      </c>
      <c r="S18" s="32">
        <f t="shared" si="10"/>
        <v>2</v>
      </c>
      <c r="T18" s="31">
        <f t="shared" si="11"/>
        <v>-1</v>
      </c>
      <c r="U18" s="35">
        <f t="shared" si="12"/>
        <v>2</v>
      </c>
      <c r="V18" s="15">
        <v>1</v>
      </c>
      <c r="W18" s="15">
        <v>6</v>
      </c>
      <c r="X18" s="15">
        <f t="shared" si="8"/>
        <v>6</v>
      </c>
      <c r="Y18" s="57">
        <f t="shared" si="9"/>
        <v>2</v>
      </c>
    </row>
    <row r="19" spans="1:25" ht="15" x14ac:dyDescent="0.2">
      <c r="A19" s="6">
        <v>18</v>
      </c>
      <c r="B19" s="12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38</v>
      </c>
      <c r="H19" s="14">
        <f t="shared" si="2"/>
        <v>3</v>
      </c>
      <c r="I19" s="13">
        <v>0.5</v>
      </c>
      <c r="J19" s="14">
        <f t="shared" si="3"/>
        <v>1</v>
      </c>
      <c r="K19" s="29">
        <v>376521</v>
      </c>
      <c r="L19" s="15">
        <v>3</v>
      </c>
      <c r="M19" s="22">
        <f t="shared" si="4"/>
        <v>2.5555555555555554</v>
      </c>
      <c r="N19" s="32">
        <f t="shared" si="5"/>
        <v>3</v>
      </c>
      <c r="O19" s="39">
        <v>1</v>
      </c>
      <c r="P19" s="32">
        <f t="shared" si="6"/>
        <v>3</v>
      </c>
      <c r="Q19" s="29">
        <f t="shared" si="7"/>
        <v>2</v>
      </c>
      <c r="R19" s="28">
        <v>1</v>
      </c>
      <c r="S19" s="32">
        <f t="shared" si="10"/>
        <v>1</v>
      </c>
      <c r="T19" s="31">
        <f t="shared" si="11"/>
        <v>1</v>
      </c>
      <c r="U19" s="35">
        <f t="shared" si="12"/>
        <v>3</v>
      </c>
      <c r="V19" s="15">
        <v>1</v>
      </c>
      <c r="W19" s="15">
        <v>6</v>
      </c>
      <c r="X19" s="15">
        <f t="shared" si="8"/>
        <v>6</v>
      </c>
      <c r="Y19" s="57">
        <f t="shared" si="9"/>
        <v>2</v>
      </c>
    </row>
    <row r="20" spans="1:25" ht="15" x14ac:dyDescent="0.2">
      <c r="A20" s="6">
        <v>19</v>
      </c>
      <c r="B20" s="12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33</v>
      </c>
      <c r="H20" s="14">
        <f t="shared" si="2"/>
        <v>2</v>
      </c>
      <c r="I20" s="13">
        <v>0</v>
      </c>
      <c r="J20" s="14">
        <f t="shared" si="3"/>
        <v>0</v>
      </c>
      <c r="K20" s="29">
        <v>291665</v>
      </c>
      <c r="L20" s="15">
        <v>2</v>
      </c>
      <c r="M20" s="22">
        <f t="shared" si="4"/>
        <v>1.5555555555555556</v>
      </c>
      <c r="N20" s="32">
        <f t="shared" si="5"/>
        <v>2</v>
      </c>
      <c r="O20" s="39">
        <v>2</v>
      </c>
      <c r="P20" s="32">
        <f t="shared" si="6"/>
        <v>4</v>
      </c>
      <c r="Q20" s="29">
        <f t="shared" si="7"/>
        <v>2</v>
      </c>
      <c r="R20" s="28">
        <v>1.2</v>
      </c>
      <c r="S20" s="32">
        <f t="shared" si="10"/>
        <v>1</v>
      </c>
      <c r="T20" s="31">
        <f t="shared" si="11"/>
        <v>1</v>
      </c>
      <c r="U20" s="35">
        <f t="shared" si="12"/>
        <v>3</v>
      </c>
      <c r="V20" s="15">
        <v>1</v>
      </c>
      <c r="W20" s="15">
        <v>6</v>
      </c>
      <c r="X20" s="15">
        <f t="shared" si="8"/>
        <v>6</v>
      </c>
      <c r="Y20" s="57">
        <f t="shared" si="9"/>
        <v>2</v>
      </c>
    </row>
    <row r="21" spans="1:25" ht="15" x14ac:dyDescent="0.2">
      <c r="A21" s="6">
        <v>20</v>
      </c>
      <c r="B21" s="12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19</v>
      </c>
      <c r="H21" s="14">
        <f t="shared" si="2"/>
        <v>1</v>
      </c>
      <c r="I21" s="13">
        <v>0</v>
      </c>
      <c r="J21" s="14">
        <f t="shared" si="3"/>
        <v>0</v>
      </c>
      <c r="K21" s="29">
        <v>222333</v>
      </c>
      <c r="L21" s="15">
        <v>2</v>
      </c>
      <c r="M21" s="22">
        <f t="shared" si="4"/>
        <v>1.3333333333333333</v>
      </c>
      <c r="N21" s="32">
        <f t="shared" si="5"/>
        <v>1</v>
      </c>
      <c r="O21" s="39">
        <v>1</v>
      </c>
      <c r="P21" s="32">
        <f t="shared" si="6"/>
        <v>1</v>
      </c>
      <c r="Q21" s="29">
        <f t="shared" si="7"/>
        <v>1</v>
      </c>
      <c r="R21" s="28">
        <v>2.2000000000000002</v>
      </c>
      <c r="S21" s="32">
        <f t="shared" si="10"/>
        <v>2</v>
      </c>
      <c r="T21" s="31">
        <f t="shared" si="11"/>
        <v>-1</v>
      </c>
      <c r="U21" s="35">
        <f t="shared" si="12"/>
        <v>2</v>
      </c>
      <c r="V21" s="15">
        <v>1</v>
      </c>
      <c r="W21" s="15">
        <v>6</v>
      </c>
      <c r="X21" s="15">
        <f t="shared" si="8"/>
        <v>6</v>
      </c>
      <c r="Y21" s="57">
        <f t="shared" si="9"/>
        <v>2</v>
      </c>
    </row>
    <row r="22" spans="1:25" ht="15" x14ac:dyDescent="0.2">
      <c r="A22" s="6">
        <v>21</v>
      </c>
      <c r="B22" s="12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37</v>
      </c>
      <c r="H22" s="14">
        <f t="shared" si="2"/>
        <v>2</v>
      </c>
      <c r="I22" s="13">
        <v>6.9</v>
      </c>
      <c r="J22" s="14">
        <f t="shared" si="3"/>
        <v>2</v>
      </c>
      <c r="K22" s="29">
        <v>319694</v>
      </c>
      <c r="L22" s="15">
        <v>2</v>
      </c>
      <c r="M22" s="22">
        <f t="shared" si="4"/>
        <v>2</v>
      </c>
      <c r="N22" s="32">
        <f t="shared" si="5"/>
        <v>2</v>
      </c>
      <c r="O22" s="39">
        <v>1</v>
      </c>
      <c r="P22" s="32">
        <f t="shared" si="6"/>
        <v>2</v>
      </c>
      <c r="Q22" s="29">
        <f t="shared" si="7"/>
        <v>1</v>
      </c>
      <c r="R22" s="28">
        <v>1.6</v>
      </c>
      <c r="S22" s="32">
        <f t="shared" si="10"/>
        <v>2</v>
      </c>
      <c r="T22" s="31">
        <f t="shared" si="11"/>
        <v>-1</v>
      </c>
      <c r="U22" s="35">
        <f t="shared" si="12"/>
        <v>2</v>
      </c>
      <c r="V22" s="15">
        <v>1</v>
      </c>
      <c r="W22" s="15">
        <v>6</v>
      </c>
      <c r="X22" s="15">
        <f t="shared" si="8"/>
        <v>6</v>
      </c>
      <c r="Y22" s="57">
        <f t="shared" si="9"/>
        <v>2</v>
      </c>
    </row>
    <row r="23" spans="1:25" ht="15" x14ac:dyDescent="0.2">
      <c r="A23" s="6">
        <v>22</v>
      </c>
      <c r="B23" s="12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246</v>
      </c>
      <c r="H23" s="14">
        <f t="shared" si="2"/>
        <v>4</v>
      </c>
      <c r="I23" s="13">
        <v>57.1</v>
      </c>
      <c r="J23" s="14">
        <f t="shared" si="3"/>
        <v>4</v>
      </c>
      <c r="K23" s="29">
        <v>937409</v>
      </c>
      <c r="L23" s="15">
        <v>4</v>
      </c>
      <c r="M23" s="22">
        <f t="shared" si="4"/>
        <v>4</v>
      </c>
      <c r="N23" s="32">
        <f t="shared" si="5"/>
        <v>4</v>
      </c>
      <c r="O23" s="39">
        <v>1</v>
      </c>
      <c r="P23" s="32">
        <f t="shared" si="6"/>
        <v>4</v>
      </c>
      <c r="Q23" s="29">
        <f t="shared" si="7"/>
        <v>2</v>
      </c>
      <c r="R23" s="28">
        <v>3.2</v>
      </c>
      <c r="S23" s="32">
        <f t="shared" si="10"/>
        <v>3</v>
      </c>
      <c r="T23" s="31">
        <f t="shared" si="11"/>
        <v>-1</v>
      </c>
      <c r="U23" s="35">
        <f t="shared" si="12"/>
        <v>2</v>
      </c>
      <c r="V23" s="15">
        <v>1</v>
      </c>
      <c r="W23" s="15">
        <v>6</v>
      </c>
      <c r="X23" s="15">
        <f t="shared" si="8"/>
        <v>6</v>
      </c>
      <c r="Y23" s="57">
        <f t="shared" si="9"/>
        <v>2</v>
      </c>
    </row>
    <row r="24" spans="1:25" ht="15" x14ac:dyDescent="0.2">
      <c r="A24" s="6">
        <v>23</v>
      </c>
      <c r="B24" s="12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46</v>
      </c>
      <c r="H24" s="14">
        <f t="shared" si="2"/>
        <v>3</v>
      </c>
      <c r="I24" s="13">
        <v>0</v>
      </c>
      <c r="J24" s="14">
        <f t="shared" si="3"/>
        <v>0</v>
      </c>
      <c r="K24" s="29">
        <v>353175</v>
      </c>
      <c r="L24" s="15">
        <v>3</v>
      </c>
      <c r="M24" s="22">
        <f t="shared" si="4"/>
        <v>2.2222222222222223</v>
      </c>
      <c r="N24" s="32">
        <f t="shared" si="5"/>
        <v>2</v>
      </c>
      <c r="O24" s="39">
        <v>1</v>
      </c>
      <c r="P24" s="32">
        <f t="shared" si="6"/>
        <v>2</v>
      </c>
      <c r="Q24" s="29">
        <f t="shared" si="7"/>
        <v>1</v>
      </c>
      <c r="R24" s="28">
        <v>1.6</v>
      </c>
      <c r="S24" s="32">
        <f t="shared" si="10"/>
        <v>2</v>
      </c>
      <c r="T24" s="31">
        <f t="shared" si="11"/>
        <v>-1</v>
      </c>
      <c r="U24" s="35">
        <f t="shared" si="12"/>
        <v>2</v>
      </c>
      <c r="V24" s="15">
        <v>1</v>
      </c>
      <c r="W24" s="15">
        <v>6</v>
      </c>
      <c r="X24" s="15">
        <f t="shared" si="8"/>
        <v>6</v>
      </c>
      <c r="Y24" s="57">
        <f t="shared" si="9"/>
        <v>2</v>
      </c>
    </row>
    <row r="25" spans="1:25" ht="15" x14ac:dyDescent="0.2">
      <c r="A25" s="6">
        <v>24</v>
      </c>
      <c r="B25" s="12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28</v>
      </c>
      <c r="H25" s="14">
        <f t="shared" si="2"/>
        <v>2</v>
      </c>
      <c r="I25" s="13">
        <v>0</v>
      </c>
      <c r="J25" s="14">
        <f t="shared" si="3"/>
        <v>0</v>
      </c>
      <c r="K25" s="29">
        <v>247932</v>
      </c>
      <c r="L25" s="15">
        <v>2</v>
      </c>
      <c r="M25" s="22">
        <f t="shared" si="4"/>
        <v>2</v>
      </c>
      <c r="N25" s="32">
        <f t="shared" si="5"/>
        <v>2</v>
      </c>
      <c r="O25" s="39">
        <v>1</v>
      </c>
      <c r="P25" s="32">
        <f t="shared" si="6"/>
        <v>2</v>
      </c>
      <c r="Q25" s="29">
        <f t="shared" si="7"/>
        <v>1</v>
      </c>
      <c r="R25" s="28">
        <v>1.6</v>
      </c>
      <c r="S25" s="32">
        <f t="shared" si="10"/>
        <v>2</v>
      </c>
      <c r="T25" s="31">
        <f t="shared" si="11"/>
        <v>-1</v>
      </c>
      <c r="U25" s="35">
        <f t="shared" si="12"/>
        <v>2</v>
      </c>
      <c r="V25" s="15">
        <v>1</v>
      </c>
      <c r="W25" s="15">
        <v>6</v>
      </c>
      <c r="X25" s="15">
        <f t="shared" si="8"/>
        <v>6</v>
      </c>
      <c r="Y25" s="57">
        <f t="shared" si="9"/>
        <v>2</v>
      </c>
    </row>
    <row r="26" spans="1:25" ht="15" x14ac:dyDescent="0.2">
      <c r="A26" s="6">
        <v>25</v>
      </c>
      <c r="B26" s="12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12</v>
      </c>
      <c r="H26" s="14">
        <f t="shared" si="2"/>
        <v>1</v>
      </c>
      <c r="I26" s="13">
        <v>0</v>
      </c>
      <c r="J26" s="14">
        <f t="shared" si="3"/>
        <v>0</v>
      </c>
      <c r="K26" s="29">
        <v>167454</v>
      </c>
      <c r="L26" s="15">
        <v>1</v>
      </c>
      <c r="M26" s="22">
        <f t="shared" si="4"/>
        <v>0.66666666666666663</v>
      </c>
      <c r="N26" s="32">
        <f t="shared" si="5"/>
        <v>1</v>
      </c>
      <c r="O26" s="39">
        <v>1</v>
      </c>
      <c r="P26" s="32">
        <f t="shared" si="6"/>
        <v>1</v>
      </c>
      <c r="Q26" s="29">
        <f t="shared" si="7"/>
        <v>1</v>
      </c>
      <c r="R26" s="28">
        <v>1.6</v>
      </c>
      <c r="S26" s="32">
        <f t="shared" si="10"/>
        <v>2</v>
      </c>
      <c r="T26" s="31">
        <f t="shared" si="11"/>
        <v>-1</v>
      </c>
      <c r="U26" s="35">
        <f t="shared" si="12"/>
        <v>2</v>
      </c>
      <c r="V26" s="15">
        <v>1</v>
      </c>
      <c r="W26" s="15">
        <v>6</v>
      </c>
      <c r="X26" s="15">
        <f t="shared" si="8"/>
        <v>6</v>
      </c>
      <c r="Y26" s="57">
        <f t="shared" si="9"/>
        <v>2</v>
      </c>
    </row>
    <row r="27" spans="1:25" ht="15.75" thickBot="1" x14ac:dyDescent="0.25">
      <c r="A27" s="9">
        <v>26</v>
      </c>
      <c r="B27" s="18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35</v>
      </c>
      <c r="H27" s="20">
        <f t="shared" si="2"/>
        <v>2</v>
      </c>
      <c r="I27" s="19">
        <v>0</v>
      </c>
      <c r="J27" s="20">
        <f t="shared" si="3"/>
        <v>0</v>
      </c>
      <c r="K27" s="29">
        <v>478755</v>
      </c>
      <c r="L27" s="15">
        <v>3</v>
      </c>
      <c r="M27" s="22">
        <f t="shared" si="4"/>
        <v>2.4444444444444446</v>
      </c>
      <c r="N27" s="33">
        <f t="shared" si="5"/>
        <v>2</v>
      </c>
      <c r="O27" s="39">
        <v>1</v>
      </c>
      <c r="P27" s="33">
        <f t="shared" si="6"/>
        <v>2</v>
      </c>
      <c r="Q27" s="29">
        <f t="shared" si="7"/>
        <v>1</v>
      </c>
      <c r="R27" s="28">
        <v>1.6</v>
      </c>
      <c r="S27" s="33">
        <f t="shared" si="10"/>
        <v>2</v>
      </c>
      <c r="T27" s="31">
        <f t="shared" si="11"/>
        <v>-1</v>
      </c>
      <c r="U27" s="43">
        <f t="shared" si="12"/>
        <v>2</v>
      </c>
      <c r="V27" s="15">
        <v>1</v>
      </c>
      <c r="W27" s="15">
        <v>6</v>
      </c>
      <c r="X27" s="15">
        <f t="shared" si="8"/>
        <v>6</v>
      </c>
      <c r="Y27" s="57">
        <f t="shared" si="9"/>
        <v>2</v>
      </c>
    </row>
  </sheetData>
  <sortState xmlns:xlrd2="http://schemas.microsoft.com/office/spreadsheetml/2017/richdata2" ref="A2:Y27">
    <sortCondition ref="A13:A27"/>
  </sortState>
  <conditionalFormatting sqref="R2:R5 R7:R27">
    <cfRule type="containsBlanks" dxfId="4" priority="3">
      <formula>LEN(TRIM(R2))=0</formula>
    </cfRule>
  </conditionalFormatting>
  <conditionalFormatting sqref="Q2:Q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B4B2-1567-4D32-A2B3-FE8FB774940D}">
  <dimension ref="A1:Y27"/>
  <sheetViews>
    <sheetView zoomScale="80" zoomScaleNormal="8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ColWidth="8.7109375" defaultRowHeight="14.25" x14ac:dyDescent="0.2"/>
  <cols>
    <col min="1" max="1" width="8.7109375" style="1"/>
    <col min="2" max="2" width="26.5703125" style="1" bestFit="1" customWidth="1"/>
    <col min="3" max="3" width="11.28515625" style="1" customWidth="1"/>
    <col min="4" max="4" width="12.5703125" style="1" customWidth="1"/>
    <col min="5" max="5" width="18.42578125" style="1" customWidth="1"/>
    <col min="6" max="6" width="13.5703125" style="1" customWidth="1"/>
    <col min="7" max="7" width="16.7109375" style="1" customWidth="1"/>
    <col min="8" max="8" width="17.5703125" style="1" customWidth="1"/>
    <col min="9" max="9" width="13.42578125" style="1" customWidth="1"/>
    <col min="10" max="12" width="14.42578125" style="1" customWidth="1"/>
    <col min="13" max="13" width="15" style="1" customWidth="1"/>
    <col min="14" max="14" width="15" style="3" customWidth="1"/>
    <col min="15" max="15" width="21.28515625" style="3" customWidth="1"/>
    <col min="16" max="16" width="15.7109375" style="3" customWidth="1"/>
    <col min="17" max="18" width="16" style="3" customWidth="1"/>
    <col min="19" max="19" width="17" style="3" customWidth="1"/>
    <col min="20" max="20" width="16.85546875" style="3" customWidth="1"/>
    <col min="21" max="21" width="15.140625" style="3" customWidth="1"/>
    <col min="22" max="22" width="14.5703125" style="3" customWidth="1"/>
    <col min="23" max="23" width="16.85546875" style="3" customWidth="1"/>
    <col min="24" max="24" width="16.28515625" style="3" customWidth="1"/>
    <col min="25" max="25" width="16.42578125" style="1" customWidth="1"/>
    <col min="26" max="16384" width="8.7109375" style="1"/>
  </cols>
  <sheetData>
    <row r="1" spans="1:25" ht="120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8</v>
      </c>
      <c r="H1" s="5" t="s">
        <v>9</v>
      </c>
      <c r="I1" s="4" t="s">
        <v>52</v>
      </c>
      <c r="J1" s="5" t="s">
        <v>11</v>
      </c>
      <c r="K1" s="11" t="s">
        <v>59</v>
      </c>
      <c r="L1" s="11" t="s">
        <v>60</v>
      </c>
      <c r="M1" s="45" t="s">
        <v>12</v>
      </c>
      <c r="N1" s="24" t="s">
        <v>13</v>
      </c>
      <c r="O1" s="11" t="s">
        <v>14</v>
      </c>
      <c r="P1" s="27" t="s">
        <v>15</v>
      </c>
      <c r="Q1" s="24" t="s">
        <v>16</v>
      </c>
      <c r="R1" s="21" t="s">
        <v>17</v>
      </c>
      <c r="S1" s="24" t="s">
        <v>18</v>
      </c>
      <c r="T1" s="21" t="s">
        <v>19</v>
      </c>
      <c r="U1" s="24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" x14ac:dyDescent="0.2">
      <c r="A2" s="6">
        <v>1</v>
      </c>
      <c r="B2" s="12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71</v>
      </c>
      <c r="H2" s="14">
        <f t="shared" ref="H2:H27" si="2">IF(G2&lt;21,1,IF(G2&lt;38,2,IF(G2&lt;71,3,4)))</f>
        <v>4</v>
      </c>
      <c r="I2" s="13">
        <v>4.5</v>
      </c>
      <c r="J2" s="14">
        <f t="shared" ref="J2:J27" si="3">IF(I2=0,0,IF(I2&lt;3.1,1,IF(I2&lt;7,2,4)))</f>
        <v>2</v>
      </c>
      <c r="K2" s="29">
        <v>672513</v>
      </c>
      <c r="L2" s="15">
        <v>3</v>
      </c>
      <c r="M2" s="46">
        <f t="shared" ref="M2:M27" si="4">(SUM(D2,F2,H2,J2/2,L2))/4.5</f>
        <v>3.5555555555555554</v>
      </c>
      <c r="N2" s="32">
        <f t="shared" ref="N2:N27" si="5">ROUND(M2,0)</f>
        <v>4</v>
      </c>
      <c r="O2" s="23">
        <v>1</v>
      </c>
      <c r="P2" s="28">
        <f t="shared" ref="P2:P27" si="6">N2*O2</f>
        <v>4</v>
      </c>
      <c r="Q2" s="32">
        <f t="shared" ref="Q2:Q27" si="7">IF(P2&lt;3,1,IF(P2&lt;5,2,IF(P2&lt;12,3,4)))</f>
        <v>2</v>
      </c>
      <c r="R2" s="31">
        <v>1</v>
      </c>
      <c r="S2" s="32">
        <f>ROUND(R2,0)</f>
        <v>1</v>
      </c>
      <c r="T2" s="31">
        <f>Q2-S2</f>
        <v>1</v>
      </c>
      <c r="U2" s="36">
        <f>IF(T2&lt;-1,1,IF(T2&lt;1,2,IF(T2=1,3,4)))</f>
        <v>3</v>
      </c>
      <c r="V2" s="15">
        <v>3</v>
      </c>
      <c r="W2" s="15">
        <v>5</v>
      </c>
      <c r="X2" s="15">
        <f>V2*W2</f>
        <v>15</v>
      </c>
      <c r="Y2" s="56">
        <f>IF(X2&lt;6,1,IF(X2&lt;12,2,IF(X2&lt;18,3,4)))</f>
        <v>3</v>
      </c>
    </row>
    <row r="3" spans="1:25" ht="15" x14ac:dyDescent="0.2">
      <c r="A3" s="6">
        <v>2</v>
      </c>
      <c r="B3" s="12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7</v>
      </c>
      <c r="H3" s="14">
        <f t="shared" si="2"/>
        <v>1</v>
      </c>
      <c r="I3" s="13">
        <v>0</v>
      </c>
      <c r="J3" s="14">
        <f t="shared" si="3"/>
        <v>0</v>
      </c>
      <c r="K3" s="29">
        <v>56129</v>
      </c>
      <c r="L3" s="15">
        <v>1</v>
      </c>
      <c r="M3" s="46">
        <f t="shared" si="4"/>
        <v>1.1111111111111112</v>
      </c>
      <c r="N3" s="32">
        <f t="shared" si="5"/>
        <v>1</v>
      </c>
      <c r="O3" s="23">
        <v>1</v>
      </c>
      <c r="P3" s="28">
        <f t="shared" si="6"/>
        <v>1</v>
      </c>
      <c r="Q3" s="32">
        <f t="shared" si="7"/>
        <v>1</v>
      </c>
      <c r="R3" s="31">
        <v>1</v>
      </c>
      <c r="S3" s="32">
        <f>ROUND(R3,0)</f>
        <v>1</v>
      </c>
      <c r="T3" s="31">
        <f>Q3-S3</f>
        <v>0</v>
      </c>
      <c r="U3" s="35">
        <f>IF(T3&lt;-1,1,IF(T3&lt;1,2,IF(T3=1,3,4)))</f>
        <v>2</v>
      </c>
      <c r="V3" s="15">
        <v>3</v>
      </c>
      <c r="W3" s="15">
        <v>5</v>
      </c>
      <c r="X3" s="15">
        <f t="shared" ref="X3:X27" si="8">V3*W3</f>
        <v>15</v>
      </c>
      <c r="Y3" s="56">
        <f t="shared" ref="Y3:Y27" si="9">IF(X3&lt;6,1,IF(X3&lt;12,2,IF(X3&lt;18,3,4)))</f>
        <v>3</v>
      </c>
    </row>
    <row r="4" spans="1:25" ht="15" x14ac:dyDescent="0.2">
      <c r="A4" s="6">
        <v>3</v>
      </c>
      <c r="B4" s="17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20</v>
      </c>
      <c r="H4" s="14">
        <f t="shared" si="2"/>
        <v>1</v>
      </c>
      <c r="I4" s="13">
        <v>0</v>
      </c>
      <c r="J4" s="14">
        <f t="shared" si="3"/>
        <v>0</v>
      </c>
      <c r="K4" s="29">
        <v>112525</v>
      </c>
      <c r="L4" s="15">
        <v>1</v>
      </c>
      <c r="M4" s="46">
        <f t="shared" si="4"/>
        <v>1.1111111111111112</v>
      </c>
      <c r="N4" s="32">
        <f t="shared" si="5"/>
        <v>1</v>
      </c>
      <c r="O4" s="23">
        <v>1</v>
      </c>
      <c r="P4" s="28">
        <f t="shared" si="6"/>
        <v>1</v>
      </c>
      <c r="Q4" s="32">
        <f t="shared" si="7"/>
        <v>1</v>
      </c>
      <c r="R4" s="31">
        <v>3</v>
      </c>
      <c r="S4" s="32">
        <f>ROUND(R4,0)</f>
        <v>3</v>
      </c>
      <c r="T4" s="31">
        <f>Q4-S4</f>
        <v>-2</v>
      </c>
      <c r="U4" s="34">
        <f>IF(T4&lt;-1,1,IF(T4&lt;1,2,IF(T4=1,3,4)))</f>
        <v>1</v>
      </c>
      <c r="V4" s="15">
        <v>3</v>
      </c>
      <c r="W4" s="15">
        <v>5</v>
      </c>
      <c r="X4" s="15">
        <f t="shared" si="8"/>
        <v>15</v>
      </c>
      <c r="Y4" s="56">
        <f t="shared" si="9"/>
        <v>3</v>
      </c>
    </row>
    <row r="5" spans="1:25" ht="15" x14ac:dyDescent="0.2">
      <c r="A5" s="6">
        <v>4</v>
      </c>
      <c r="B5" s="12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10</v>
      </c>
      <c r="H5" s="14">
        <f t="shared" si="2"/>
        <v>1</v>
      </c>
      <c r="I5" s="13">
        <v>0</v>
      </c>
      <c r="J5" s="14">
        <f t="shared" si="3"/>
        <v>0</v>
      </c>
      <c r="K5" s="29">
        <v>147975</v>
      </c>
      <c r="L5" s="15">
        <v>1</v>
      </c>
      <c r="M5" s="46">
        <f t="shared" si="4"/>
        <v>0.66666666666666663</v>
      </c>
      <c r="N5" s="32">
        <f t="shared" si="5"/>
        <v>1</v>
      </c>
      <c r="O5" s="23">
        <v>2</v>
      </c>
      <c r="P5" s="28">
        <f t="shared" si="6"/>
        <v>2</v>
      </c>
      <c r="Q5" s="32">
        <f t="shared" si="7"/>
        <v>1</v>
      </c>
      <c r="R5" s="31">
        <v>2</v>
      </c>
      <c r="S5" s="32">
        <f>ROUND(R5,0)</f>
        <v>2</v>
      </c>
      <c r="T5" s="31">
        <f>Q5-S5</f>
        <v>-1</v>
      </c>
      <c r="U5" s="35">
        <f>IF(T5&lt;-1,1,IF(T5&lt;1,2,IF(T5=1,3,4)))</f>
        <v>2</v>
      </c>
      <c r="V5" s="15">
        <v>3</v>
      </c>
      <c r="W5" s="15">
        <v>5</v>
      </c>
      <c r="X5" s="15">
        <f t="shared" si="8"/>
        <v>15</v>
      </c>
      <c r="Y5" s="56">
        <f t="shared" si="9"/>
        <v>3</v>
      </c>
    </row>
    <row r="6" spans="1:25" ht="15" x14ac:dyDescent="0.2">
      <c r="A6" s="6">
        <v>5</v>
      </c>
      <c r="B6" s="12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50</v>
      </c>
      <c r="H6" s="14">
        <f t="shared" si="2"/>
        <v>3</v>
      </c>
      <c r="I6" s="13">
        <v>0</v>
      </c>
      <c r="J6" s="14">
        <f t="shared" si="3"/>
        <v>0</v>
      </c>
      <c r="K6" s="29">
        <v>326620</v>
      </c>
      <c r="L6" s="15">
        <v>2</v>
      </c>
      <c r="M6" s="46">
        <f t="shared" si="4"/>
        <v>1.5555555555555556</v>
      </c>
      <c r="N6" s="32">
        <f t="shared" si="5"/>
        <v>2</v>
      </c>
      <c r="O6" s="23">
        <v>2</v>
      </c>
      <c r="P6" s="28">
        <f t="shared" si="6"/>
        <v>4</v>
      </c>
      <c r="Q6" s="32">
        <f t="shared" si="7"/>
        <v>2</v>
      </c>
      <c r="R6" s="44" t="s">
        <v>30</v>
      </c>
      <c r="S6" s="41" t="s">
        <v>30</v>
      </c>
      <c r="T6" s="31">
        <f>Q6</f>
        <v>2</v>
      </c>
      <c r="U6" s="34">
        <f>Q6</f>
        <v>2</v>
      </c>
      <c r="V6" s="15">
        <v>3</v>
      </c>
      <c r="W6" s="15">
        <v>5</v>
      </c>
      <c r="X6" s="15">
        <f t="shared" si="8"/>
        <v>15</v>
      </c>
      <c r="Y6" s="56">
        <f t="shared" si="9"/>
        <v>3</v>
      </c>
    </row>
    <row r="7" spans="1:25" ht="15" x14ac:dyDescent="0.2">
      <c r="A7" s="6">
        <v>6</v>
      </c>
      <c r="B7" s="12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52</v>
      </c>
      <c r="H7" s="14">
        <f t="shared" si="2"/>
        <v>3</v>
      </c>
      <c r="I7" s="13">
        <v>0</v>
      </c>
      <c r="J7" s="14">
        <f t="shared" si="3"/>
        <v>0</v>
      </c>
      <c r="K7" s="29">
        <v>493781</v>
      </c>
      <c r="L7" s="15">
        <v>3</v>
      </c>
      <c r="M7" s="46">
        <f t="shared" si="4"/>
        <v>2.4444444444444446</v>
      </c>
      <c r="N7" s="32">
        <f t="shared" si="5"/>
        <v>2</v>
      </c>
      <c r="O7" s="23">
        <v>1</v>
      </c>
      <c r="P7" s="28">
        <f t="shared" si="6"/>
        <v>2</v>
      </c>
      <c r="Q7" s="32">
        <f t="shared" si="7"/>
        <v>1</v>
      </c>
      <c r="R7" s="31">
        <v>1</v>
      </c>
      <c r="S7" s="32">
        <f t="shared" ref="S7:S27" si="10">ROUND(R7,0)</f>
        <v>1</v>
      </c>
      <c r="T7" s="31">
        <f t="shared" ref="T7:T27" si="11">Q7-S7</f>
        <v>0</v>
      </c>
      <c r="U7" s="35">
        <f t="shared" ref="U7:U27" si="12">IF(T7&lt;-1,1,IF(T7&lt;1,2,IF(T7=1,3,4)))</f>
        <v>2</v>
      </c>
      <c r="V7" s="15">
        <v>3</v>
      </c>
      <c r="W7" s="15">
        <v>5</v>
      </c>
      <c r="X7" s="15">
        <f t="shared" si="8"/>
        <v>15</v>
      </c>
      <c r="Y7" s="56">
        <f t="shared" si="9"/>
        <v>3</v>
      </c>
    </row>
    <row r="8" spans="1:25" ht="15" x14ac:dyDescent="0.2">
      <c r="A8" s="6">
        <v>7</v>
      </c>
      <c r="B8" s="12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29</v>
      </c>
      <c r="H8" s="14">
        <f t="shared" si="2"/>
        <v>2</v>
      </c>
      <c r="I8" s="13">
        <v>0</v>
      </c>
      <c r="J8" s="14">
        <f t="shared" si="3"/>
        <v>0</v>
      </c>
      <c r="K8" s="29">
        <v>309453</v>
      </c>
      <c r="L8" s="15">
        <v>2</v>
      </c>
      <c r="M8" s="46">
        <f t="shared" si="4"/>
        <v>1.7777777777777777</v>
      </c>
      <c r="N8" s="32">
        <f t="shared" si="5"/>
        <v>2</v>
      </c>
      <c r="O8" s="23">
        <v>3</v>
      </c>
      <c r="P8" s="28">
        <f t="shared" si="6"/>
        <v>6</v>
      </c>
      <c r="Q8" s="32">
        <f t="shared" si="7"/>
        <v>3</v>
      </c>
      <c r="R8" s="31">
        <v>1.2</v>
      </c>
      <c r="S8" s="32">
        <f t="shared" si="10"/>
        <v>1</v>
      </c>
      <c r="T8" s="31">
        <f t="shared" si="11"/>
        <v>2</v>
      </c>
      <c r="U8" s="37">
        <f t="shared" si="12"/>
        <v>4</v>
      </c>
      <c r="V8" s="15">
        <v>3</v>
      </c>
      <c r="W8" s="15">
        <v>5</v>
      </c>
      <c r="X8" s="15">
        <f t="shared" si="8"/>
        <v>15</v>
      </c>
      <c r="Y8" s="56">
        <f t="shared" si="9"/>
        <v>3</v>
      </c>
    </row>
    <row r="9" spans="1:25" ht="15" x14ac:dyDescent="0.2">
      <c r="A9" s="6">
        <v>8</v>
      </c>
      <c r="B9" s="12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16</v>
      </c>
      <c r="H9" s="14">
        <f t="shared" si="2"/>
        <v>1</v>
      </c>
      <c r="I9" s="13">
        <v>0</v>
      </c>
      <c r="J9" s="14">
        <f t="shared" si="3"/>
        <v>0</v>
      </c>
      <c r="K9" s="29">
        <v>122457</v>
      </c>
      <c r="L9" s="15">
        <v>1</v>
      </c>
      <c r="M9" s="46">
        <f t="shared" si="4"/>
        <v>0.66666666666666663</v>
      </c>
      <c r="N9" s="32">
        <f t="shared" si="5"/>
        <v>1</v>
      </c>
      <c r="O9" s="23">
        <v>2</v>
      </c>
      <c r="P9" s="28">
        <f t="shared" si="6"/>
        <v>2</v>
      </c>
      <c r="Q9" s="32">
        <f t="shared" si="7"/>
        <v>1</v>
      </c>
      <c r="R9" s="31">
        <v>1</v>
      </c>
      <c r="S9" s="32">
        <f t="shared" si="10"/>
        <v>1</v>
      </c>
      <c r="T9" s="31">
        <f t="shared" si="11"/>
        <v>0</v>
      </c>
      <c r="U9" s="35">
        <f t="shared" si="12"/>
        <v>2</v>
      </c>
      <c r="V9" s="15">
        <v>3</v>
      </c>
      <c r="W9" s="15">
        <v>5</v>
      </c>
      <c r="X9" s="15">
        <f t="shared" si="8"/>
        <v>15</v>
      </c>
      <c r="Y9" s="56">
        <f t="shared" si="9"/>
        <v>3</v>
      </c>
    </row>
    <row r="10" spans="1:25" ht="15" x14ac:dyDescent="0.2">
      <c r="A10" s="6">
        <v>9</v>
      </c>
      <c r="B10" s="12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45</v>
      </c>
      <c r="H10" s="14">
        <f t="shared" si="2"/>
        <v>3</v>
      </c>
      <c r="I10" s="13">
        <v>3.1</v>
      </c>
      <c r="J10" s="14">
        <f t="shared" si="3"/>
        <v>2</v>
      </c>
      <c r="K10" s="29">
        <v>386232</v>
      </c>
      <c r="L10" s="15">
        <v>3</v>
      </c>
      <c r="M10" s="46">
        <f t="shared" si="4"/>
        <v>2.4444444444444446</v>
      </c>
      <c r="N10" s="32">
        <f t="shared" si="5"/>
        <v>2</v>
      </c>
      <c r="O10" s="23">
        <v>2</v>
      </c>
      <c r="P10" s="28">
        <f t="shared" si="6"/>
        <v>4</v>
      </c>
      <c r="Q10" s="32">
        <f t="shared" si="7"/>
        <v>2</v>
      </c>
      <c r="R10" s="31">
        <v>2.2000000000000002</v>
      </c>
      <c r="S10" s="32">
        <f t="shared" si="10"/>
        <v>2</v>
      </c>
      <c r="T10" s="31">
        <f t="shared" si="11"/>
        <v>0</v>
      </c>
      <c r="U10" s="35">
        <f t="shared" si="12"/>
        <v>2</v>
      </c>
      <c r="V10" s="15">
        <v>3</v>
      </c>
      <c r="W10" s="15">
        <v>5</v>
      </c>
      <c r="X10" s="15">
        <f t="shared" si="8"/>
        <v>15</v>
      </c>
      <c r="Y10" s="56">
        <f t="shared" si="9"/>
        <v>3</v>
      </c>
    </row>
    <row r="11" spans="1:25" ht="15" x14ac:dyDescent="0.2">
      <c r="A11" s="6">
        <v>10</v>
      </c>
      <c r="B11" s="12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26</v>
      </c>
      <c r="H11" s="14">
        <f t="shared" si="2"/>
        <v>2</v>
      </c>
      <c r="I11" s="13">
        <v>0</v>
      </c>
      <c r="J11" s="14">
        <f t="shared" si="3"/>
        <v>0</v>
      </c>
      <c r="K11" s="29">
        <v>249795</v>
      </c>
      <c r="L11" s="15">
        <v>2</v>
      </c>
      <c r="M11" s="46">
        <f t="shared" si="4"/>
        <v>1.5555555555555556</v>
      </c>
      <c r="N11" s="32">
        <f t="shared" si="5"/>
        <v>2</v>
      </c>
      <c r="O11" s="23">
        <v>1</v>
      </c>
      <c r="P11" s="28">
        <f t="shared" si="6"/>
        <v>2</v>
      </c>
      <c r="Q11" s="32">
        <f t="shared" si="7"/>
        <v>1</v>
      </c>
      <c r="R11" s="31">
        <v>1.6</v>
      </c>
      <c r="S11" s="32">
        <f t="shared" si="10"/>
        <v>2</v>
      </c>
      <c r="T11" s="31">
        <f t="shared" si="11"/>
        <v>-1</v>
      </c>
      <c r="U11" s="35">
        <f t="shared" si="12"/>
        <v>2</v>
      </c>
      <c r="V11" s="15">
        <v>3</v>
      </c>
      <c r="W11" s="15">
        <v>5</v>
      </c>
      <c r="X11" s="15">
        <f t="shared" si="8"/>
        <v>15</v>
      </c>
      <c r="Y11" s="56">
        <f t="shared" si="9"/>
        <v>3</v>
      </c>
    </row>
    <row r="12" spans="1:25" ht="15" x14ac:dyDescent="0.2">
      <c r="A12" s="6">
        <v>11</v>
      </c>
      <c r="B12" s="12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43</v>
      </c>
      <c r="H12" s="14">
        <f t="shared" si="2"/>
        <v>3</v>
      </c>
      <c r="I12" s="13">
        <v>0</v>
      </c>
      <c r="J12" s="14">
        <f t="shared" si="3"/>
        <v>0</v>
      </c>
      <c r="K12" s="29">
        <v>296493</v>
      </c>
      <c r="L12" s="15">
        <v>2</v>
      </c>
      <c r="M12" s="46">
        <f t="shared" si="4"/>
        <v>2.2222222222222223</v>
      </c>
      <c r="N12" s="32">
        <f t="shared" si="5"/>
        <v>2</v>
      </c>
      <c r="O12" s="23">
        <v>1</v>
      </c>
      <c r="P12" s="28">
        <f t="shared" si="6"/>
        <v>2</v>
      </c>
      <c r="Q12" s="32">
        <f t="shared" si="7"/>
        <v>1</v>
      </c>
      <c r="R12" s="31">
        <v>1</v>
      </c>
      <c r="S12" s="32">
        <f t="shared" si="10"/>
        <v>1</v>
      </c>
      <c r="T12" s="31">
        <f t="shared" si="11"/>
        <v>0</v>
      </c>
      <c r="U12" s="35">
        <f t="shared" si="12"/>
        <v>2</v>
      </c>
      <c r="V12" s="15">
        <v>3</v>
      </c>
      <c r="W12" s="15">
        <v>5</v>
      </c>
      <c r="X12" s="15">
        <f t="shared" si="8"/>
        <v>15</v>
      </c>
      <c r="Y12" s="56">
        <f t="shared" si="9"/>
        <v>3</v>
      </c>
    </row>
    <row r="13" spans="1:25" ht="15" x14ac:dyDescent="0.2">
      <c r="A13" s="6">
        <v>12</v>
      </c>
      <c r="B13" s="12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43</v>
      </c>
      <c r="H13" s="14">
        <f t="shared" si="2"/>
        <v>3</v>
      </c>
      <c r="I13" s="13">
        <v>0</v>
      </c>
      <c r="J13" s="14">
        <f t="shared" si="3"/>
        <v>0</v>
      </c>
      <c r="K13" s="29">
        <v>421261</v>
      </c>
      <c r="L13" s="15">
        <v>3</v>
      </c>
      <c r="M13" s="46">
        <f t="shared" si="4"/>
        <v>2.8888888888888888</v>
      </c>
      <c r="N13" s="32">
        <f t="shared" si="5"/>
        <v>3</v>
      </c>
      <c r="O13" s="23">
        <v>1</v>
      </c>
      <c r="P13" s="28">
        <f t="shared" si="6"/>
        <v>3</v>
      </c>
      <c r="Q13" s="32">
        <f t="shared" si="7"/>
        <v>2</v>
      </c>
      <c r="R13" s="31">
        <v>1.2</v>
      </c>
      <c r="S13" s="32">
        <f t="shared" si="10"/>
        <v>1</v>
      </c>
      <c r="T13" s="31">
        <f t="shared" si="11"/>
        <v>1</v>
      </c>
      <c r="U13" s="36">
        <f t="shared" si="12"/>
        <v>3</v>
      </c>
      <c r="V13" s="15">
        <v>3</v>
      </c>
      <c r="W13" s="15">
        <v>5</v>
      </c>
      <c r="X13" s="15">
        <f t="shared" si="8"/>
        <v>15</v>
      </c>
      <c r="Y13" s="56">
        <f t="shared" si="9"/>
        <v>3</v>
      </c>
    </row>
    <row r="14" spans="1:25" ht="15" x14ac:dyDescent="0.2">
      <c r="A14" s="6">
        <v>13</v>
      </c>
      <c r="B14" s="12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36</v>
      </c>
      <c r="H14" s="14">
        <f t="shared" si="2"/>
        <v>2</v>
      </c>
      <c r="I14" s="13">
        <v>0</v>
      </c>
      <c r="J14" s="14">
        <f t="shared" si="3"/>
        <v>0</v>
      </c>
      <c r="K14" s="29">
        <v>194787</v>
      </c>
      <c r="L14" s="15">
        <v>2</v>
      </c>
      <c r="M14" s="46">
        <f t="shared" si="4"/>
        <v>1.5555555555555556</v>
      </c>
      <c r="N14" s="32">
        <f t="shared" si="5"/>
        <v>2</v>
      </c>
      <c r="O14" s="23">
        <v>2</v>
      </c>
      <c r="P14" s="28">
        <f t="shared" si="6"/>
        <v>4</v>
      </c>
      <c r="Q14" s="32">
        <f t="shared" si="7"/>
        <v>2</v>
      </c>
      <c r="R14" s="31">
        <v>1.6</v>
      </c>
      <c r="S14" s="32">
        <f t="shared" si="10"/>
        <v>2</v>
      </c>
      <c r="T14" s="31">
        <f t="shared" si="11"/>
        <v>0</v>
      </c>
      <c r="U14" s="35">
        <f t="shared" si="12"/>
        <v>2</v>
      </c>
      <c r="V14" s="15">
        <v>3</v>
      </c>
      <c r="W14" s="15">
        <v>5</v>
      </c>
      <c r="X14" s="15">
        <f t="shared" si="8"/>
        <v>15</v>
      </c>
      <c r="Y14" s="56">
        <f t="shared" si="9"/>
        <v>3</v>
      </c>
    </row>
    <row r="15" spans="1:25" ht="15" x14ac:dyDescent="0.2">
      <c r="A15" s="6">
        <v>14</v>
      </c>
      <c r="B15" s="12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45</v>
      </c>
      <c r="H15" s="14">
        <f t="shared" si="2"/>
        <v>3</v>
      </c>
      <c r="I15" s="13">
        <v>0</v>
      </c>
      <c r="J15" s="14">
        <f t="shared" si="3"/>
        <v>0</v>
      </c>
      <c r="K15" s="29">
        <v>218443</v>
      </c>
      <c r="L15" s="15">
        <v>2</v>
      </c>
      <c r="M15" s="46">
        <f t="shared" si="4"/>
        <v>2</v>
      </c>
      <c r="N15" s="32">
        <f t="shared" si="5"/>
        <v>2</v>
      </c>
      <c r="O15" s="23">
        <v>2</v>
      </c>
      <c r="P15" s="28">
        <f t="shared" si="6"/>
        <v>4</v>
      </c>
      <c r="Q15" s="32">
        <f t="shared" si="7"/>
        <v>2</v>
      </c>
      <c r="R15" s="31">
        <v>1</v>
      </c>
      <c r="S15" s="32">
        <f t="shared" si="10"/>
        <v>1</v>
      </c>
      <c r="T15" s="31">
        <f t="shared" si="11"/>
        <v>1</v>
      </c>
      <c r="U15" s="36">
        <f t="shared" si="12"/>
        <v>3</v>
      </c>
      <c r="V15" s="15">
        <v>3</v>
      </c>
      <c r="W15" s="15">
        <v>5</v>
      </c>
      <c r="X15" s="15">
        <f t="shared" si="8"/>
        <v>15</v>
      </c>
      <c r="Y15" s="56">
        <f t="shared" si="9"/>
        <v>3</v>
      </c>
    </row>
    <row r="16" spans="1:25" ht="15" x14ac:dyDescent="0.2">
      <c r="A16" s="6">
        <v>15</v>
      </c>
      <c r="B16" s="12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21</v>
      </c>
      <c r="H16" s="14">
        <f t="shared" si="2"/>
        <v>2</v>
      </c>
      <c r="I16" s="13">
        <v>0</v>
      </c>
      <c r="J16" s="14">
        <f t="shared" si="3"/>
        <v>0</v>
      </c>
      <c r="K16" s="29">
        <v>208610</v>
      </c>
      <c r="L16" s="15">
        <v>2</v>
      </c>
      <c r="M16" s="46">
        <f t="shared" si="4"/>
        <v>1.5555555555555556</v>
      </c>
      <c r="N16" s="32">
        <f t="shared" si="5"/>
        <v>2</v>
      </c>
      <c r="O16" s="23">
        <v>2</v>
      </c>
      <c r="P16" s="28">
        <f t="shared" si="6"/>
        <v>4</v>
      </c>
      <c r="Q16" s="32">
        <f t="shared" si="7"/>
        <v>2</v>
      </c>
      <c r="R16" s="31">
        <v>1.2</v>
      </c>
      <c r="S16" s="32">
        <f t="shared" si="10"/>
        <v>1</v>
      </c>
      <c r="T16" s="31">
        <f t="shared" si="11"/>
        <v>1</v>
      </c>
      <c r="U16" s="35">
        <f t="shared" si="12"/>
        <v>3</v>
      </c>
      <c r="V16" s="15">
        <v>3</v>
      </c>
      <c r="W16" s="15">
        <v>5</v>
      </c>
      <c r="X16" s="15">
        <f t="shared" si="8"/>
        <v>15</v>
      </c>
      <c r="Y16" s="56">
        <f t="shared" si="9"/>
        <v>3</v>
      </c>
    </row>
    <row r="17" spans="1:25" ht="15" x14ac:dyDescent="0.2">
      <c r="A17" s="6">
        <v>16</v>
      </c>
      <c r="B17" s="12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42</v>
      </c>
      <c r="H17" s="14">
        <f t="shared" si="2"/>
        <v>3</v>
      </c>
      <c r="I17" s="13">
        <v>0</v>
      </c>
      <c r="J17" s="14">
        <f t="shared" si="3"/>
        <v>0</v>
      </c>
      <c r="K17" s="29">
        <v>412286</v>
      </c>
      <c r="L17" s="15">
        <v>3</v>
      </c>
      <c r="M17" s="46">
        <f t="shared" si="4"/>
        <v>2.6666666666666665</v>
      </c>
      <c r="N17" s="32">
        <f t="shared" si="5"/>
        <v>3</v>
      </c>
      <c r="O17" s="23">
        <v>3</v>
      </c>
      <c r="P17" s="28">
        <f t="shared" si="6"/>
        <v>9</v>
      </c>
      <c r="Q17" s="32">
        <f t="shared" si="7"/>
        <v>3</v>
      </c>
      <c r="R17" s="31">
        <v>1</v>
      </c>
      <c r="S17" s="32">
        <f t="shared" si="10"/>
        <v>1</v>
      </c>
      <c r="T17" s="31">
        <f t="shared" si="11"/>
        <v>2</v>
      </c>
      <c r="U17" s="37">
        <f t="shared" si="12"/>
        <v>4</v>
      </c>
      <c r="V17" s="15">
        <v>3</v>
      </c>
      <c r="W17" s="15">
        <v>5</v>
      </c>
      <c r="X17" s="15">
        <f t="shared" si="8"/>
        <v>15</v>
      </c>
      <c r="Y17" s="56">
        <f t="shared" si="9"/>
        <v>3</v>
      </c>
    </row>
    <row r="18" spans="1:25" ht="15" x14ac:dyDescent="0.2">
      <c r="A18" s="6">
        <v>17</v>
      </c>
      <c r="B18" s="12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50</v>
      </c>
      <c r="H18" s="14">
        <f t="shared" si="2"/>
        <v>3</v>
      </c>
      <c r="I18" s="13">
        <v>0</v>
      </c>
      <c r="J18" s="14">
        <f t="shared" si="3"/>
        <v>0</v>
      </c>
      <c r="K18" s="29">
        <v>373718</v>
      </c>
      <c r="L18" s="15">
        <v>3</v>
      </c>
      <c r="M18" s="46">
        <f t="shared" si="4"/>
        <v>2.4444444444444446</v>
      </c>
      <c r="N18" s="32">
        <f t="shared" si="5"/>
        <v>2</v>
      </c>
      <c r="O18" s="23">
        <v>2</v>
      </c>
      <c r="P18" s="28">
        <f t="shared" si="6"/>
        <v>4</v>
      </c>
      <c r="Q18" s="32">
        <f t="shared" si="7"/>
        <v>2</v>
      </c>
      <c r="R18" s="31">
        <v>1.6</v>
      </c>
      <c r="S18" s="32">
        <f t="shared" si="10"/>
        <v>2</v>
      </c>
      <c r="T18" s="31">
        <f t="shared" si="11"/>
        <v>0</v>
      </c>
      <c r="U18" s="35">
        <f t="shared" si="12"/>
        <v>2</v>
      </c>
      <c r="V18" s="15">
        <v>3</v>
      </c>
      <c r="W18" s="15">
        <v>5</v>
      </c>
      <c r="X18" s="15">
        <f t="shared" si="8"/>
        <v>15</v>
      </c>
      <c r="Y18" s="56">
        <f t="shared" si="9"/>
        <v>3</v>
      </c>
    </row>
    <row r="19" spans="1:25" ht="15" x14ac:dyDescent="0.2">
      <c r="A19" s="6">
        <v>18</v>
      </c>
      <c r="B19" s="12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38</v>
      </c>
      <c r="H19" s="14">
        <f t="shared" si="2"/>
        <v>3</v>
      </c>
      <c r="I19" s="13">
        <v>0.5</v>
      </c>
      <c r="J19" s="14">
        <f t="shared" si="3"/>
        <v>1</v>
      </c>
      <c r="K19" s="29">
        <v>376521</v>
      </c>
      <c r="L19" s="15">
        <v>3</v>
      </c>
      <c r="M19" s="46">
        <f t="shared" si="4"/>
        <v>2.5555555555555554</v>
      </c>
      <c r="N19" s="32">
        <f t="shared" si="5"/>
        <v>3</v>
      </c>
      <c r="O19" s="23">
        <v>2</v>
      </c>
      <c r="P19" s="28">
        <f t="shared" si="6"/>
        <v>6</v>
      </c>
      <c r="Q19" s="32">
        <f t="shared" si="7"/>
        <v>3</v>
      </c>
      <c r="R19" s="31">
        <v>1</v>
      </c>
      <c r="S19" s="32">
        <f t="shared" si="10"/>
        <v>1</v>
      </c>
      <c r="T19" s="31">
        <f t="shared" si="11"/>
        <v>2</v>
      </c>
      <c r="U19" s="36">
        <f t="shared" si="12"/>
        <v>4</v>
      </c>
      <c r="V19" s="15">
        <v>3</v>
      </c>
      <c r="W19" s="15">
        <v>5</v>
      </c>
      <c r="X19" s="15">
        <f t="shared" si="8"/>
        <v>15</v>
      </c>
      <c r="Y19" s="56">
        <f t="shared" si="9"/>
        <v>3</v>
      </c>
    </row>
    <row r="20" spans="1:25" ht="15" x14ac:dyDescent="0.2">
      <c r="A20" s="6">
        <v>19</v>
      </c>
      <c r="B20" s="12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33</v>
      </c>
      <c r="H20" s="14">
        <f t="shared" si="2"/>
        <v>2</v>
      </c>
      <c r="I20" s="13">
        <v>0</v>
      </c>
      <c r="J20" s="14">
        <f t="shared" si="3"/>
        <v>0</v>
      </c>
      <c r="K20" s="29">
        <v>291665</v>
      </c>
      <c r="L20" s="15">
        <v>2</v>
      </c>
      <c r="M20" s="46">
        <f t="shared" si="4"/>
        <v>1.5555555555555556</v>
      </c>
      <c r="N20" s="32">
        <f t="shared" si="5"/>
        <v>2</v>
      </c>
      <c r="O20" s="23">
        <v>1</v>
      </c>
      <c r="P20" s="28">
        <f t="shared" si="6"/>
        <v>2</v>
      </c>
      <c r="Q20" s="32">
        <f t="shared" si="7"/>
        <v>1</v>
      </c>
      <c r="R20" s="31">
        <v>1.2</v>
      </c>
      <c r="S20" s="32">
        <f t="shared" si="10"/>
        <v>1</v>
      </c>
      <c r="T20" s="31">
        <f t="shared" si="11"/>
        <v>0</v>
      </c>
      <c r="U20" s="35">
        <f t="shared" si="12"/>
        <v>2</v>
      </c>
      <c r="V20" s="15">
        <v>3</v>
      </c>
      <c r="W20" s="15">
        <v>5</v>
      </c>
      <c r="X20" s="15">
        <f t="shared" si="8"/>
        <v>15</v>
      </c>
      <c r="Y20" s="56">
        <f t="shared" si="9"/>
        <v>3</v>
      </c>
    </row>
    <row r="21" spans="1:25" ht="15" x14ac:dyDescent="0.2">
      <c r="A21" s="6">
        <v>20</v>
      </c>
      <c r="B21" s="12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19</v>
      </c>
      <c r="H21" s="14">
        <f t="shared" si="2"/>
        <v>1</v>
      </c>
      <c r="I21" s="13">
        <v>0</v>
      </c>
      <c r="J21" s="14">
        <f t="shared" si="3"/>
        <v>0</v>
      </c>
      <c r="K21" s="29">
        <v>222333</v>
      </c>
      <c r="L21" s="15">
        <v>2</v>
      </c>
      <c r="M21" s="46">
        <f t="shared" si="4"/>
        <v>1.3333333333333333</v>
      </c>
      <c r="N21" s="32">
        <f t="shared" si="5"/>
        <v>1</v>
      </c>
      <c r="O21" s="23">
        <v>1</v>
      </c>
      <c r="P21" s="28">
        <f t="shared" si="6"/>
        <v>1</v>
      </c>
      <c r="Q21" s="32">
        <f t="shared" si="7"/>
        <v>1</v>
      </c>
      <c r="R21" s="31">
        <v>2.2000000000000002</v>
      </c>
      <c r="S21" s="32">
        <f t="shared" si="10"/>
        <v>2</v>
      </c>
      <c r="T21" s="31">
        <f t="shared" si="11"/>
        <v>-1</v>
      </c>
      <c r="U21" s="35">
        <f t="shared" si="12"/>
        <v>2</v>
      </c>
      <c r="V21" s="15">
        <v>3</v>
      </c>
      <c r="W21" s="15">
        <v>5</v>
      </c>
      <c r="X21" s="15">
        <f t="shared" si="8"/>
        <v>15</v>
      </c>
      <c r="Y21" s="56">
        <f t="shared" si="9"/>
        <v>3</v>
      </c>
    </row>
    <row r="22" spans="1:25" ht="15" x14ac:dyDescent="0.2">
      <c r="A22" s="6">
        <v>21</v>
      </c>
      <c r="B22" s="12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37</v>
      </c>
      <c r="H22" s="14">
        <f t="shared" si="2"/>
        <v>2</v>
      </c>
      <c r="I22" s="13">
        <v>6.9</v>
      </c>
      <c r="J22" s="14">
        <f t="shared" si="3"/>
        <v>2</v>
      </c>
      <c r="K22" s="29">
        <v>319694</v>
      </c>
      <c r="L22" s="15">
        <v>2</v>
      </c>
      <c r="M22" s="46">
        <f t="shared" si="4"/>
        <v>2</v>
      </c>
      <c r="N22" s="32">
        <f t="shared" si="5"/>
        <v>2</v>
      </c>
      <c r="O22" s="23">
        <v>2</v>
      </c>
      <c r="P22" s="28">
        <f t="shared" si="6"/>
        <v>4</v>
      </c>
      <c r="Q22" s="32">
        <f t="shared" si="7"/>
        <v>2</v>
      </c>
      <c r="R22" s="31">
        <v>1.6</v>
      </c>
      <c r="S22" s="32">
        <f t="shared" si="10"/>
        <v>2</v>
      </c>
      <c r="T22" s="31">
        <f t="shared" si="11"/>
        <v>0</v>
      </c>
      <c r="U22" s="35">
        <f t="shared" si="12"/>
        <v>2</v>
      </c>
      <c r="V22" s="15">
        <v>3</v>
      </c>
      <c r="W22" s="15">
        <v>5</v>
      </c>
      <c r="X22" s="15">
        <f t="shared" si="8"/>
        <v>15</v>
      </c>
      <c r="Y22" s="56">
        <f t="shared" si="9"/>
        <v>3</v>
      </c>
    </row>
    <row r="23" spans="1:25" ht="15" x14ac:dyDescent="0.2">
      <c r="A23" s="6">
        <v>22</v>
      </c>
      <c r="B23" s="12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246</v>
      </c>
      <c r="H23" s="14">
        <f t="shared" si="2"/>
        <v>4</v>
      </c>
      <c r="I23" s="13">
        <v>57.1</v>
      </c>
      <c r="J23" s="14">
        <f t="shared" si="3"/>
        <v>4</v>
      </c>
      <c r="K23" s="29">
        <v>937409</v>
      </c>
      <c r="L23" s="15">
        <v>4</v>
      </c>
      <c r="M23" s="46">
        <f t="shared" si="4"/>
        <v>4</v>
      </c>
      <c r="N23" s="32">
        <f t="shared" si="5"/>
        <v>4</v>
      </c>
      <c r="O23" s="23">
        <v>2</v>
      </c>
      <c r="P23" s="28">
        <f t="shared" si="6"/>
        <v>8</v>
      </c>
      <c r="Q23" s="32">
        <f t="shared" si="7"/>
        <v>3</v>
      </c>
      <c r="R23" s="31">
        <v>3.2</v>
      </c>
      <c r="S23" s="32">
        <f t="shared" si="10"/>
        <v>3</v>
      </c>
      <c r="T23" s="31">
        <f t="shared" si="11"/>
        <v>0</v>
      </c>
      <c r="U23" s="35">
        <f t="shared" si="12"/>
        <v>2</v>
      </c>
      <c r="V23" s="15">
        <v>3</v>
      </c>
      <c r="W23" s="15">
        <v>5</v>
      </c>
      <c r="X23" s="15">
        <f t="shared" si="8"/>
        <v>15</v>
      </c>
      <c r="Y23" s="56">
        <f t="shared" si="9"/>
        <v>3</v>
      </c>
    </row>
    <row r="24" spans="1:25" ht="15" x14ac:dyDescent="0.2">
      <c r="A24" s="6">
        <v>23</v>
      </c>
      <c r="B24" s="12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46</v>
      </c>
      <c r="H24" s="14">
        <f t="shared" si="2"/>
        <v>3</v>
      </c>
      <c r="I24" s="13">
        <v>0</v>
      </c>
      <c r="J24" s="14">
        <f t="shared" si="3"/>
        <v>0</v>
      </c>
      <c r="K24" s="29">
        <v>353175</v>
      </c>
      <c r="L24" s="15">
        <v>3</v>
      </c>
      <c r="M24" s="46">
        <f t="shared" si="4"/>
        <v>2.2222222222222223</v>
      </c>
      <c r="N24" s="32">
        <f t="shared" si="5"/>
        <v>2</v>
      </c>
      <c r="O24" s="23">
        <v>2</v>
      </c>
      <c r="P24" s="28">
        <f t="shared" si="6"/>
        <v>4</v>
      </c>
      <c r="Q24" s="32">
        <f t="shared" si="7"/>
        <v>2</v>
      </c>
      <c r="R24" s="31">
        <v>1.6</v>
      </c>
      <c r="S24" s="32">
        <f t="shared" si="10"/>
        <v>2</v>
      </c>
      <c r="T24" s="31">
        <f t="shared" si="11"/>
        <v>0</v>
      </c>
      <c r="U24" s="35">
        <f t="shared" si="12"/>
        <v>2</v>
      </c>
      <c r="V24" s="15">
        <v>3</v>
      </c>
      <c r="W24" s="15">
        <v>5</v>
      </c>
      <c r="X24" s="15">
        <f t="shared" si="8"/>
        <v>15</v>
      </c>
      <c r="Y24" s="56">
        <f t="shared" si="9"/>
        <v>3</v>
      </c>
    </row>
    <row r="25" spans="1:25" ht="15" x14ac:dyDescent="0.2">
      <c r="A25" s="6">
        <v>24</v>
      </c>
      <c r="B25" s="12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28</v>
      </c>
      <c r="H25" s="14">
        <f t="shared" si="2"/>
        <v>2</v>
      </c>
      <c r="I25" s="13">
        <v>0</v>
      </c>
      <c r="J25" s="14">
        <f t="shared" si="3"/>
        <v>0</v>
      </c>
      <c r="K25" s="29">
        <v>247932</v>
      </c>
      <c r="L25" s="15">
        <v>2</v>
      </c>
      <c r="M25" s="46">
        <f t="shared" si="4"/>
        <v>2</v>
      </c>
      <c r="N25" s="32">
        <f t="shared" si="5"/>
        <v>2</v>
      </c>
      <c r="O25" s="23">
        <v>2</v>
      </c>
      <c r="P25" s="28">
        <f t="shared" si="6"/>
        <v>4</v>
      </c>
      <c r="Q25" s="32">
        <f t="shared" si="7"/>
        <v>2</v>
      </c>
      <c r="R25" s="31">
        <v>1.6</v>
      </c>
      <c r="S25" s="32">
        <f t="shared" si="10"/>
        <v>2</v>
      </c>
      <c r="T25" s="31">
        <f t="shared" si="11"/>
        <v>0</v>
      </c>
      <c r="U25" s="35">
        <f t="shared" si="12"/>
        <v>2</v>
      </c>
      <c r="V25" s="15">
        <v>3</v>
      </c>
      <c r="W25" s="15">
        <v>5</v>
      </c>
      <c r="X25" s="15">
        <f t="shared" si="8"/>
        <v>15</v>
      </c>
      <c r="Y25" s="56">
        <f t="shared" si="9"/>
        <v>3</v>
      </c>
    </row>
    <row r="26" spans="1:25" ht="15" x14ac:dyDescent="0.2">
      <c r="A26" s="6">
        <v>25</v>
      </c>
      <c r="B26" s="12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12</v>
      </c>
      <c r="H26" s="14">
        <f t="shared" si="2"/>
        <v>1</v>
      </c>
      <c r="I26" s="13">
        <v>0</v>
      </c>
      <c r="J26" s="14">
        <f t="shared" si="3"/>
        <v>0</v>
      </c>
      <c r="K26" s="29">
        <v>167454</v>
      </c>
      <c r="L26" s="15">
        <v>1</v>
      </c>
      <c r="M26" s="46">
        <f t="shared" si="4"/>
        <v>0.66666666666666663</v>
      </c>
      <c r="N26" s="32">
        <f t="shared" si="5"/>
        <v>1</v>
      </c>
      <c r="O26" s="23">
        <v>2</v>
      </c>
      <c r="P26" s="28">
        <f t="shared" si="6"/>
        <v>2</v>
      </c>
      <c r="Q26" s="32">
        <f t="shared" si="7"/>
        <v>1</v>
      </c>
      <c r="R26" s="31">
        <v>1.6</v>
      </c>
      <c r="S26" s="32">
        <f t="shared" si="10"/>
        <v>2</v>
      </c>
      <c r="T26" s="31">
        <f t="shared" si="11"/>
        <v>-1</v>
      </c>
      <c r="U26" s="35">
        <f t="shared" si="12"/>
        <v>2</v>
      </c>
      <c r="V26" s="15">
        <v>3</v>
      </c>
      <c r="W26" s="15">
        <v>5</v>
      </c>
      <c r="X26" s="15">
        <f t="shared" si="8"/>
        <v>15</v>
      </c>
      <c r="Y26" s="56">
        <f t="shared" si="9"/>
        <v>3</v>
      </c>
    </row>
    <row r="27" spans="1:25" ht="15.75" thickBot="1" x14ac:dyDescent="0.25">
      <c r="A27" s="9">
        <v>26</v>
      </c>
      <c r="B27" s="18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35</v>
      </c>
      <c r="H27" s="20">
        <f t="shared" si="2"/>
        <v>2</v>
      </c>
      <c r="I27" s="19">
        <v>0</v>
      </c>
      <c r="J27" s="20">
        <f t="shared" si="3"/>
        <v>0</v>
      </c>
      <c r="K27" s="29">
        <v>478755</v>
      </c>
      <c r="L27" s="15">
        <v>3</v>
      </c>
      <c r="M27" s="46">
        <f t="shared" si="4"/>
        <v>2.4444444444444446</v>
      </c>
      <c r="N27" s="33">
        <f t="shared" si="5"/>
        <v>2</v>
      </c>
      <c r="O27" s="23">
        <v>1</v>
      </c>
      <c r="P27" s="28">
        <f t="shared" si="6"/>
        <v>2</v>
      </c>
      <c r="Q27" s="33">
        <f t="shared" si="7"/>
        <v>1</v>
      </c>
      <c r="R27" s="31">
        <v>1.6</v>
      </c>
      <c r="S27" s="33">
        <f t="shared" si="10"/>
        <v>2</v>
      </c>
      <c r="T27" s="31">
        <f t="shared" si="11"/>
        <v>-1</v>
      </c>
      <c r="U27" s="43">
        <f t="shared" si="12"/>
        <v>2</v>
      </c>
      <c r="V27" s="15">
        <v>3</v>
      </c>
      <c r="W27" s="15">
        <v>5</v>
      </c>
      <c r="X27" s="15">
        <f t="shared" si="8"/>
        <v>15</v>
      </c>
      <c r="Y27" s="56">
        <f t="shared" si="9"/>
        <v>3</v>
      </c>
    </row>
  </sheetData>
  <sortState xmlns:xlrd2="http://schemas.microsoft.com/office/spreadsheetml/2017/richdata2" ref="A2:Y27">
    <sortCondition ref="A9:A27"/>
  </sortState>
  <conditionalFormatting sqref="R2:R5 R7:R27">
    <cfRule type="containsBlanks" dxfId="3" priority="3">
      <formula>LEN(TRIM(R2))=0</formula>
    </cfRule>
  </conditionalFormatting>
  <conditionalFormatting sqref="Q2:Q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324-7EFF-4F83-AA5F-F7FDF5FA1C90}">
  <dimension ref="A1:Y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4.25" x14ac:dyDescent="0.2"/>
  <cols>
    <col min="1" max="1" width="8.7109375" style="1"/>
    <col min="2" max="2" width="26.5703125" style="1" bestFit="1" customWidth="1"/>
    <col min="3" max="13" width="17.5703125" style="1" customWidth="1"/>
    <col min="14" max="14" width="15.42578125" style="3" customWidth="1"/>
    <col min="15" max="15" width="21.28515625" style="3" customWidth="1"/>
    <col min="16" max="16" width="15.7109375" style="3" customWidth="1"/>
    <col min="17" max="18" width="16" style="3" customWidth="1"/>
    <col min="19" max="19" width="17" style="3" customWidth="1"/>
    <col min="20" max="20" width="16.85546875" style="3" customWidth="1"/>
    <col min="21" max="21" width="15.140625" style="3" customWidth="1"/>
    <col min="22" max="22" width="14.5703125" style="3" customWidth="1"/>
    <col min="23" max="23" width="16.85546875" style="3" customWidth="1"/>
    <col min="24" max="24" width="16.28515625" style="3" customWidth="1"/>
    <col min="25" max="25" width="16.42578125" style="1" customWidth="1"/>
    <col min="26" max="16384" width="8.7109375" style="1"/>
  </cols>
  <sheetData>
    <row r="1" spans="1:25" ht="96" customHeight="1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8</v>
      </c>
      <c r="H1" s="5" t="s">
        <v>9</v>
      </c>
      <c r="I1" s="4" t="s">
        <v>52</v>
      </c>
      <c r="J1" s="5" t="s">
        <v>11</v>
      </c>
      <c r="K1" s="11" t="s">
        <v>59</v>
      </c>
      <c r="L1" s="11" t="s">
        <v>60</v>
      </c>
      <c r="M1" s="21" t="s">
        <v>12</v>
      </c>
      <c r="N1" s="24" t="s">
        <v>13</v>
      </c>
      <c r="O1" s="11" t="s">
        <v>14</v>
      </c>
      <c r="P1" s="27" t="s">
        <v>15</v>
      </c>
      <c r="Q1" s="24" t="s">
        <v>16</v>
      </c>
      <c r="R1" s="21" t="s">
        <v>17</v>
      </c>
      <c r="S1" s="24" t="s">
        <v>18</v>
      </c>
      <c r="T1" s="21" t="s">
        <v>19</v>
      </c>
      <c r="U1" s="24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" x14ac:dyDescent="0.2">
      <c r="A2" s="6">
        <v>1</v>
      </c>
      <c r="B2" s="12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71</v>
      </c>
      <c r="H2" s="14">
        <f t="shared" ref="H2:H27" si="2">IF(G2&lt;21,1,IF(G2&lt;38,2,IF(G2&lt;71,3,4)))</f>
        <v>4</v>
      </c>
      <c r="I2" s="13">
        <v>4.5</v>
      </c>
      <c r="J2" s="14">
        <f t="shared" ref="J2:J27" si="3">IF(I2=0,0,IF(I2&lt;3.1,1,IF(I2&lt;7,2,4)))</f>
        <v>2</v>
      </c>
      <c r="K2" s="29">
        <v>672513</v>
      </c>
      <c r="L2" s="15">
        <v>3</v>
      </c>
      <c r="M2" s="22">
        <f t="shared" ref="M2:M27" si="4">(SUM(D2,F2,H2,J2/2,L2))/4.5</f>
        <v>3.5555555555555554</v>
      </c>
      <c r="N2" s="32">
        <f t="shared" ref="N2:N27" si="5">ROUND(M2,0)</f>
        <v>4</v>
      </c>
      <c r="O2" s="29">
        <v>3</v>
      </c>
      <c r="P2" s="28">
        <f t="shared" ref="P2:P27" si="6">N2*O2</f>
        <v>12</v>
      </c>
      <c r="Q2" s="32">
        <f>IF(P2&lt;3,1,IF(P2&lt;5,2,IF(P2&lt;12,3,4)))</f>
        <v>4</v>
      </c>
      <c r="R2" s="31">
        <v>1</v>
      </c>
      <c r="S2" s="32">
        <f>ROUND(R2,0)</f>
        <v>1</v>
      </c>
      <c r="T2" s="31">
        <f>Q2-S2</f>
        <v>3</v>
      </c>
      <c r="U2" s="37">
        <f>IF(T2&lt;-1,1,IF(T2&lt;1,2,IF(T2=1,3,4)))</f>
        <v>4</v>
      </c>
      <c r="V2" s="15">
        <v>2</v>
      </c>
      <c r="W2" s="16">
        <v>6</v>
      </c>
      <c r="X2" s="15">
        <f t="shared" ref="X2:X27" si="7">V2*W2</f>
        <v>12</v>
      </c>
      <c r="Y2" s="56">
        <f t="shared" ref="Y2:Y27" si="8">IF(X2&lt;6,1,IF(X2&lt;12,2,IF(X2&lt;18,3,4)))</f>
        <v>3</v>
      </c>
    </row>
    <row r="3" spans="1:25" ht="15" x14ac:dyDescent="0.2">
      <c r="A3" s="6">
        <v>2</v>
      </c>
      <c r="B3" s="12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7</v>
      </c>
      <c r="H3" s="14">
        <f t="shared" si="2"/>
        <v>1</v>
      </c>
      <c r="I3" s="13">
        <v>0</v>
      </c>
      <c r="J3" s="14">
        <f t="shared" si="3"/>
        <v>0</v>
      </c>
      <c r="K3" s="29">
        <v>56129</v>
      </c>
      <c r="L3" s="15">
        <v>1</v>
      </c>
      <c r="M3" s="22">
        <f t="shared" si="4"/>
        <v>1.1111111111111112</v>
      </c>
      <c r="N3" s="32">
        <f t="shared" si="5"/>
        <v>1</v>
      </c>
      <c r="O3" s="29">
        <v>0</v>
      </c>
      <c r="P3" s="28">
        <f t="shared" si="6"/>
        <v>0</v>
      </c>
      <c r="Q3" s="32">
        <v>0</v>
      </c>
      <c r="R3" s="31">
        <v>0</v>
      </c>
      <c r="S3" s="32">
        <v>0</v>
      </c>
      <c r="T3" s="31">
        <v>0</v>
      </c>
      <c r="U3" s="55">
        <v>0</v>
      </c>
      <c r="V3" s="15">
        <v>2</v>
      </c>
      <c r="W3" s="16">
        <v>5</v>
      </c>
      <c r="X3" s="15">
        <f t="shared" si="7"/>
        <v>10</v>
      </c>
      <c r="Y3" s="57">
        <f t="shared" si="8"/>
        <v>2</v>
      </c>
    </row>
    <row r="4" spans="1:25" ht="15" x14ac:dyDescent="0.2">
      <c r="A4" s="6">
        <v>3</v>
      </c>
      <c r="B4" s="17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20</v>
      </c>
      <c r="H4" s="14">
        <f t="shared" si="2"/>
        <v>1</v>
      </c>
      <c r="I4" s="13">
        <v>0</v>
      </c>
      <c r="J4" s="14">
        <f t="shared" si="3"/>
        <v>0</v>
      </c>
      <c r="K4" s="29">
        <v>112525</v>
      </c>
      <c r="L4" s="15">
        <v>1</v>
      </c>
      <c r="M4" s="22">
        <f t="shared" si="4"/>
        <v>1.1111111111111112</v>
      </c>
      <c r="N4" s="32">
        <f t="shared" si="5"/>
        <v>1</v>
      </c>
      <c r="O4" s="29">
        <v>3</v>
      </c>
      <c r="P4" s="28">
        <f t="shared" si="6"/>
        <v>3</v>
      </c>
      <c r="Q4" s="32">
        <f>IF(P4&lt;3,1,IF(P4&lt;5,2,IF(P4&lt;12,3,4)))</f>
        <v>2</v>
      </c>
      <c r="R4" s="31">
        <v>3</v>
      </c>
      <c r="S4" s="32">
        <f>ROUND(R4,0)</f>
        <v>3</v>
      </c>
      <c r="T4" s="31">
        <f>Q4-S4</f>
        <v>-1</v>
      </c>
      <c r="U4" s="35">
        <f>IF(T4&lt;-1,1,IF(T4&lt;1,2,IF(T4=1,3,4)))</f>
        <v>2</v>
      </c>
      <c r="V4" s="15">
        <v>2</v>
      </c>
      <c r="W4" s="16">
        <v>6</v>
      </c>
      <c r="X4" s="15">
        <f t="shared" si="7"/>
        <v>12</v>
      </c>
      <c r="Y4" s="56">
        <f t="shared" si="8"/>
        <v>3</v>
      </c>
    </row>
    <row r="5" spans="1:25" ht="15" x14ac:dyDescent="0.2">
      <c r="A5" s="6">
        <v>4</v>
      </c>
      <c r="B5" s="12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10</v>
      </c>
      <c r="H5" s="14">
        <f t="shared" si="2"/>
        <v>1</v>
      </c>
      <c r="I5" s="13">
        <v>0</v>
      </c>
      <c r="J5" s="14">
        <f t="shared" si="3"/>
        <v>0</v>
      </c>
      <c r="K5" s="29">
        <v>147975</v>
      </c>
      <c r="L5" s="15">
        <v>1</v>
      </c>
      <c r="M5" s="22">
        <f t="shared" si="4"/>
        <v>0.66666666666666663</v>
      </c>
      <c r="N5" s="32">
        <f t="shared" si="5"/>
        <v>1</v>
      </c>
      <c r="O5" s="29">
        <v>2</v>
      </c>
      <c r="P5" s="28">
        <f t="shared" si="6"/>
        <v>2</v>
      </c>
      <c r="Q5" s="32">
        <f>IF(P5&lt;3,1,IF(P5&lt;5,2,IF(P5&lt;12,3,4)))</f>
        <v>1</v>
      </c>
      <c r="R5" s="31">
        <v>2</v>
      </c>
      <c r="S5" s="32">
        <f>ROUND(R5,0)</f>
        <v>2</v>
      </c>
      <c r="T5" s="31">
        <f>Q5-S5</f>
        <v>-1</v>
      </c>
      <c r="U5" s="35">
        <f>IF(T5&lt;-1,1,IF(T5&lt;1,2,IF(T5=1,3,4)))</f>
        <v>2</v>
      </c>
      <c r="V5" s="15">
        <v>2</v>
      </c>
      <c r="W5" s="16">
        <v>5</v>
      </c>
      <c r="X5" s="15">
        <f t="shared" si="7"/>
        <v>10</v>
      </c>
      <c r="Y5" s="57">
        <f t="shared" si="8"/>
        <v>2</v>
      </c>
    </row>
    <row r="6" spans="1:25" ht="15" x14ac:dyDescent="0.2">
      <c r="A6" s="6">
        <v>5</v>
      </c>
      <c r="B6" s="12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50</v>
      </c>
      <c r="H6" s="14">
        <f t="shared" si="2"/>
        <v>3</v>
      </c>
      <c r="I6" s="13">
        <v>0</v>
      </c>
      <c r="J6" s="14">
        <f t="shared" si="3"/>
        <v>0</v>
      </c>
      <c r="K6" s="29">
        <v>326620</v>
      </c>
      <c r="L6" s="15">
        <v>2</v>
      </c>
      <c r="M6" s="22">
        <f t="shared" si="4"/>
        <v>1.5555555555555556</v>
      </c>
      <c r="N6" s="32">
        <f t="shared" si="5"/>
        <v>2</v>
      </c>
      <c r="O6" s="29">
        <v>4</v>
      </c>
      <c r="P6" s="28">
        <f t="shared" si="6"/>
        <v>8</v>
      </c>
      <c r="Q6" s="32">
        <f>IF(P6&lt;3,1,IF(P6&lt;5,2,IF(P6&lt;12,3,4)))</f>
        <v>3</v>
      </c>
      <c r="R6" s="44" t="s">
        <v>30</v>
      </c>
      <c r="S6" s="41" t="s">
        <v>30</v>
      </c>
      <c r="T6" s="31">
        <f>Q6</f>
        <v>3</v>
      </c>
      <c r="U6" s="35">
        <f>Q6</f>
        <v>3</v>
      </c>
      <c r="V6" s="15">
        <v>2</v>
      </c>
      <c r="W6" s="16">
        <v>6</v>
      </c>
      <c r="X6" s="15">
        <f t="shared" si="7"/>
        <v>12</v>
      </c>
      <c r="Y6" s="56">
        <f t="shared" si="8"/>
        <v>3</v>
      </c>
    </row>
    <row r="7" spans="1:25" ht="15" x14ac:dyDescent="0.2">
      <c r="A7" s="6">
        <v>6</v>
      </c>
      <c r="B7" s="12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52</v>
      </c>
      <c r="H7" s="14">
        <f t="shared" si="2"/>
        <v>3</v>
      </c>
      <c r="I7" s="13">
        <v>0</v>
      </c>
      <c r="J7" s="14">
        <f t="shared" si="3"/>
        <v>0</v>
      </c>
      <c r="K7" s="29">
        <v>493781</v>
      </c>
      <c r="L7" s="15">
        <v>3</v>
      </c>
      <c r="M7" s="22">
        <f t="shared" si="4"/>
        <v>2.4444444444444446</v>
      </c>
      <c r="N7" s="32">
        <f t="shared" si="5"/>
        <v>2</v>
      </c>
      <c r="O7" s="29">
        <v>1</v>
      </c>
      <c r="P7" s="28">
        <f t="shared" si="6"/>
        <v>2</v>
      </c>
      <c r="Q7" s="32">
        <f>IF(P7&lt;3,1,IF(P7&lt;5,2,IF(P7&lt;12,3,4)))</f>
        <v>1</v>
      </c>
      <c r="R7" s="31">
        <v>1</v>
      </c>
      <c r="S7" s="32">
        <f>ROUND(R7,0)</f>
        <v>1</v>
      </c>
      <c r="T7" s="31">
        <f>Q7-S7</f>
        <v>0</v>
      </c>
      <c r="U7" s="35">
        <f>IF(T7&lt;-1,1,IF(T7&lt;1,2,IF(T7=1,3,4)))</f>
        <v>2</v>
      </c>
      <c r="V7" s="15">
        <v>2</v>
      </c>
      <c r="W7" s="16">
        <v>5</v>
      </c>
      <c r="X7" s="15">
        <f t="shared" si="7"/>
        <v>10</v>
      </c>
      <c r="Y7" s="57">
        <f t="shared" si="8"/>
        <v>2</v>
      </c>
    </row>
    <row r="8" spans="1:25" ht="15" x14ac:dyDescent="0.2">
      <c r="A8" s="6">
        <v>7</v>
      </c>
      <c r="B8" s="12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29</v>
      </c>
      <c r="H8" s="14">
        <f t="shared" si="2"/>
        <v>2</v>
      </c>
      <c r="I8" s="13">
        <v>0</v>
      </c>
      <c r="J8" s="14">
        <f t="shared" si="3"/>
        <v>0</v>
      </c>
      <c r="K8" s="29">
        <v>309453</v>
      </c>
      <c r="L8" s="15">
        <v>2</v>
      </c>
      <c r="M8" s="22">
        <f t="shared" si="4"/>
        <v>1.7777777777777777</v>
      </c>
      <c r="N8" s="32">
        <f t="shared" si="5"/>
        <v>2</v>
      </c>
      <c r="O8" s="29">
        <v>3</v>
      </c>
      <c r="P8" s="28">
        <f t="shared" si="6"/>
        <v>6</v>
      </c>
      <c r="Q8" s="32">
        <f>IF(P8&lt;3,1,IF(P8&lt;5,2,IF(P8&lt;12,3,4)))</f>
        <v>3</v>
      </c>
      <c r="R8" s="31">
        <v>1.2</v>
      </c>
      <c r="S8" s="32">
        <f>ROUND(R8,0)</f>
        <v>1</v>
      </c>
      <c r="T8" s="31">
        <f>Q8-S8</f>
        <v>2</v>
      </c>
      <c r="U8" s="37">
        <f>IF(T8&lt;-1,1,IF(T8&lt;1,2,IF(T8=1,3,4)))</f>
        <v>4</v>
      </c>
      <c r="V8" s="15">
        <v>2</v>
      </c>
      <c r="W8" s="16">
        <v>6</v>
      </c>
      <c r="X8" s="15">
        <f t="shared" si="7"/>
        <v>12</v>
      </c>
      <c r="Y8" s="56">
        <f t="shared" si="8"/>
        <v>3</v>
      </c>
    </row>
    <row r="9" spans="1:25" ht="15" x14ac:dyDescent="0.2">
      <c r="A9" s="6">
        <v>8</v>
      </c>
      <c r="B9" s="12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16</v>
      </c>
      <c r="H9" s="14">
        <f t="shared" si="2"/>
        <v>1</v>
      </c>
      <c r="I9" s="13">
        <v>0</v>
      </c>
      <c r="J9" s="14">
        <f t="shared" si="3"/>
        <v>0</v>
      </c>
      <c r="K9" s="29">
        <v>122457</v>
      </c>
      <c r="L9" s="15">
        <v>1</v>
      </c>
      <c r="M9" s="22">
        <f t="shared" si="4"/>
        <v>0.66666666666666663</v>
      </c>
      <c r="N9" s="32">
        <f t="shared" si="5"/>
        <v>1</v>
      </c>
      <c r="O9" s="29">
        <v>0</v>
      </c>
      <c r="P9" s="28">
        <f t="shared" si="6"/>
        <v>0</v>
      </c>
      <c r="Q9" s="32">
        <v>0</v>
      </c>
      <c r="R9" s="31">
        <v>0</v>
      </c>
      <c r="S9" s="32">
        <v>0</v>
      </c>
      <c r="T9" s="31">
        <v>0</v>
      </c>
      <c r="U9" s="55">
        <v>0</v>
      </c>
      <c r="V9" s="15">
        <v>2</v>
      </c>
      <c r="W9" s="16">
        <v>5</v>
      </c>
      <c r="X9" s="15">
        <f t="shared" si="7"/>
        <v>10</v>
      </c>
      <c r="Y9" s="57">
        <f t="shared" si="8"/>
        <v>2</v>
      </c>
    </row>
    <row r="10" spans="1:25" ht="15" x14ac:dyDescent="0.2">
      <c r="A10" s="6">
        <v>9</v>
      </c>
      <c r="B10" s="12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45</v>
      </c>
      <c r="H10" s="14">
        <f t="shared" si="2"/>
        <v>3</v>
      </c>
      <c r="I10" s="13">
        <v>3.1</v>
      </c>
      <c r="J10" s="14">
        <f t="shared" si="3"/>
        <v>2</v>
      </c>
      <c r="K10" s="29">
        <v>386232</v>
      </c>
      <c r="L10" s="15">
        <v>3</v>
      </c>
      <c r="M10" s="22">
        <f t="shared" si="4"/>
        <v>2.4444444444444446</v>
      </c>
      <c r="N10" s="32">
        <f t="shared" si="5"/>
        <v>2</v>
      </c>
      <c r="O10" s="29">
        <v>3</v>
      </c>
      <c r="P10" s="28">
        <f t="shared" si="6"/>
        <v>6</v>
      </c>
      <c r="Q10" s="32">
        <f t="shared" ref="Q10:Q25" si="9">IF(P10&lt;3,1,IF(P10&lt;5,2,IF(P10&lt;12,3,4)))</f>
        <v>3</v>
      </c>
      <c r="R10" s="31">
        <v>2.2000000000000002</v>
      </c>
      <c r="S10" s="32">
        <f t="shared" ref="S10:S25" si="10">ROUND(R10,0)</f>
        <v>2</v>
      </c>
      <c r="T10" s="31">
        <f t="shared" ref="T10:T25" si="11">Q10-S10</f>
        <v>1</v>
      </c>
      <c r="U10" s="36">
        <f t="shared" ref="U10:U25" si="12">IF(T10&lt;-1,1,IF(T10&lt;1,2,IF(T10=1,3,4)))</f>
        <v>3</v>
      </c>
      <c r="V10" s="15">
        <v>2</v>
      </c>
      <c r="W10" s="16">
        <v>6</v>
      </c>
      <c r="X10" s="15">
        <f t="shared" si="7"/>
        <v>12</v>
      </c>
      <c r="Y10" s="56">
        <f t="shared" si="8"/>
        <v>3</v>
      </c>
    </row>
    <row r="11" spans="1:25" ht="15" x14ac:dyDescent="0.2">
      <c r="A11" s="6">
        <v>10</v>
      </c>
      <c r="B11" s="12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26</v>
      </c>
      <c r="H11" s="14">
        <f t="shared" si="2"/>
        <v>2</v>
      </c>
      <c r="I11" s="13">
        <v>0</v>
      </c>
      <c r="J11" s="14">
        <f t="shared" si="3"/>
        <v>0</v>
      </c>
      <c r="K11" s="29">
        <v>249795</v>
      </c>
      <c r="L11" s="15">
        <v>2</v>
      </c>
      <c r="M11" s="22">
        <f t="shared" si="4"/>
        <v>1.5555555555555556</v>
      </c>
      <c r="N11" s="32">
        <f t="shared" si="5"/>
        <v>2</v>
      </c>
      <c r="O11" s="29">
        <v>1</v>
      </c>
      <c r="P11" s="28">
        <f t="shared" si="6"/>
        <v>2</v>
      </c>
      <c r="Q11" s="32">
        <f t="shared" si="9"/>
        <v>1</v>
      </c>
      <c r="R11" s="31">
        <v>1.6</v>
      </c>
      <c r="S11" s="32">
        <f t="shared" si="10"/>
        <v>2</v>
      </c>
      <c r="T11" s="31">
        <f t="shared" si="11"/>
        <v>-1</v>
      </c>
      <c r="U11" s="35">
        <f t="shared" si="12"/>
        <v>2</v>
      </c>
      <c r="V11" s="15">
        <v>2</v>
      </c>
      <c r="W11" s="16">
        <v>5</v>
      </c>
      <c r="X11" s="15">
        <f t="shared" si="7"/>
        <v>10</v>
      </c>
      <c r="Y11" s="57">
        <f t="shared" si="8"/>
        <v>2</v>
      </c>
    </row>
    <row r="12" spans="1:25" ht="15" x14ac:dyDescent="0.2">
      <c r="A12" s="6">
        <v>11</v>
      </c>
      <c r="B12" s="12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43</v>
      </c>
      <c r="H12" s="14">
        <f t="shared" si="2"/>
        <v>3</v>
      </c>
      <c r="I12" s="13">
        <v>0</v>
      </c>
      <c r="J12" s="14">
        <f t="shared" si="3"/>
        <v>0</v>
      </c>
      <c r="K12" s="29">
        <v>296493</v>
      </c>
      <c r="L12" s="15">
        <v>2</v>
      </c>
      <c r="M12" s="22">
        <f t="shared" si="4"/>
        <v>2.2222222222222223</v>
      </c>
      <c r="N12" s="32">
        <f t="shared" si="5"/>
        <v>2</v>
      </c>
      <c r="O12" s="29">
        <v>2</v>
      </c>
      <c r="P12" s="28">
        <f t="shared" si="6"/>
        <v>4</v>
      </c>
      <c r="Q12" s="32">
        <f t="shared" si="9"/>
        <v>2</v>
      </c>
      <c r="R12" s="31">
        <v>1</v>
      </c>
      <c r="S12" s="32">
        <f t="shared" si="10"/>
        <v>1</v>
      </c>
      <c r="T12" s="31">
        <f t="shared" si="11"/>
        <v>1</v>
      </c>
      <c r="U12" s="36">
        <f t="shared" si="12"/>
        <v>3</v>
      </c>
      <c r="V12" s="15">
        <v>2</v>
      </c>
      <c r="W12" s="16">
        <v>5</v>
      </c>
      <c r="X12" s="15">
        <f t="shared" si="7"/>
        <v>10</v>
      </c>
      <c r="Y12" s="57">
        <f t="shared" si="8"/>
        <v>2</v>
      </c>
    </row>
    <row r="13" spans="1:25" ht="15" x14ac:dyDescent="0.2">
      <c r="A13" s="6">
        <v>12</v>
      </c>
      <c r="B13" s="12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43</v>
      </c>
      <c r="H13" s="14">
        <f t="shared" si="2"/>
        <v>3</v>
      </c>
      <c r="I13" s="13">
        <v>0</v>
      </c>
      <c r="J13" s="14">
        <f t="shared" si="3"/>
        <v>0</v>
      </c>
      <c r="K13" s="29">
        <v>421261</v>
      </c>
      <c r="L13" s="15">
        <v>3</v>
      </c>
      <c r="M13" s="22">
        <f t="shared" si="4"/>
        <v>2.8888888888888888</v>
      </c>
      <c r="N13" s="32">
        <f t="shared" si="5"/>
        <v>3</v>
      </c>
      <c r="O13" s="29">
        <v>2</v>
      </c>
      <c r="P13" s="28">
        <f t="shared" si="6"/>
        <v>6</v>
      </c>
      <c r="Q13" s="32">
        <f t="shared" si="9"/>
        <v>3</v>
      </c>
      <c r="R13" s="31">
        <v>1.2</v>
      </c>
      <c r="S13" s="32">
        <f t="shared" si="10"/>
        <v>1</v>
      </c>
      <c r="T13" s="31">
        <f t="shared" si="11"/>
        <v>2</v>
      </c>
      <c r="U13" s="37">
        <f t="shared" si="12"/>
        <v>4</v>
      </c>
      <c r="V13" s="15">
        <v>2</v>
      </c>
      <c r="W13" s="16">
        <v>5</v>
      </c>
      <c r="X13" s="15">
        <f t="shared" si="7"/>
        <v>10</v>
      </c>
      <c r="Y13" s="57">
        <f t="shared" si="8"/>
        <v>2</v>
      </c>
    </row>
    <row r="14" spans="1:25" ht="15" x14ac:dyDescent="0.2">
      <c r="A14" s="6">
        <v>13</v>
      </c>
      <c r="B14" s="12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36</v>
      </c>
      <c r="H14" s="14">
        <f t="shared" si="2"/>
        <v>2</v>
      </c>
      <c r="I14" s="13">
        <v>0</v>
      </c>
      <c r="J14" s="14">
        <f t="shared" si="3"/>
        <v>0</v>
      </c>
      <c r="K14" s="29">
        <v>194787</v>
      </c>
      <c r="L14" s="15">
        <v>2</v>
      </c>
      <c r="M14" s="22">
        <f t="shared" si="4"/>
        <v>1.5555555555555556</v>
      </c>
      <c r="N14" s="32">
        <f t="shared" si="5"/>
        <v>2</v>
      </c>
      <c r="O14" s="29">
        <v>3</v>
      </c>
      <c r="P14" s="28">
        <f t="shared" si="6"/>
        <v>6</v>
      </c>
      <c r="Q14" s="32">
        <f t="shared" si="9"/>
        <v>3</v>
      </c>
      <c r="R14" s="31">
        <v>1.6</v>
      </c>
      <c r="S14" s="32">
        <f t="shared" si="10"/>
        <v>2</v>
      </c>
      <c r="T14" s="31">
        <f t="shared" si="11"/>
        <v>1</v>
      </c>
      <c r="U14" s="35">
        <f t="shared" si="12"/>
        <v>3</v>
      </c>
      <c r="V14" s="15">
        <v>2</v>
      </c>
      <c r="W14" s="16">
        <v>6</v>
      </c>
      <c r="X14" s="15">
        <f t="shared" si="7"/>
        <v>12</v>
      </c>
      <c r="Y14" s="56">
        <f t="shared" si="8"/>
        <v>3</v>
      </c>
    </row>
    <row r="15" spans="1:25" ht="15" x14ac:dyDescent="0.2">
      <c r="A15" s="6">
        <v>14</v>
      </c>
      <c r="B15" s="12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45</v>
      </c>
      <c r="H15" s="14">
        <f t="shared" si="2"/>
        <v>3</v>
      </c>
      <c r="I15" s="13">
        <v>0</v>
      </c>
      <c r="J15" s="14">
        <f t="shared" si="3"/>
        <v>0</v>
      </c>
      <c r="K15" s="29">
        <v>218443</v>
      </c>
      <c r="L15" s="15">
        <v>2</v>
      </c>
      <c r="M15" s="22">
        <f t="shared" si="4"/>
        <v>2</v>
      </c>
      <c r="N15" s="32">
        <f t="shared" si="5"/>
        <v>2</v>
      </c>
      <c r="O15" s="29">
        <v>2</v>
      </c>
      <c r="P15" s="28">
        <f t="shared" si="6"/>
        <v>4</v>
      </c>
      <c r="Q15" s="32">
        <f t="shared" si="9"/>
        <v>2</v>
      </c>
      <c r="R15" s="31">
        <v>1</v>
      </c>
      <c r="S15" s="32">
        <f t="shared" si="10"/>
        <v>1</v>
      </c>
      <c r="T15" s="31">
        <f t="shared" si="11"/>
        <v>1</v>
      </c>
      <c r="U15" s="36">
        <f t="shared" si="12"/>
        <v>3</v>
      </c>
      <c r="V15" s="15">
        <v>2</v>
      </c>
      <c r="W15" s="16">
        <v>5</v>
      </c>
      <c r="X15" s="15">
        <f t="shared" si="7"/>
        <v>10</v>
      </c>
      <c r="Y15" s="57">
        <f t="shared" si="8"/>
        <v>2</v>
      </c>
    </row>
    <row r="16" spans="1:25" ht="15" x14ac:dyDescent="0.2">
      <c r="A16" s="6">
        <v>15</v>
      </c>
      <c r="B16" s="12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21</v>
      </c>
      <c r="H16" s="14">
        <f t="shared" si="2"/>
        <v>2</v>
      </c>
      <c r="I16" s="13">
        <v>0</v>
      </c>
      <c r="J16" s="14">
        <f t="shared" si="3"/>
        <v>0</v>
      </c>
      <c r="K16" s="29">
        <v>208610</v>
      </c>
      <c r="L16" s="15">
        <v>2</v>
      </c>
      <c r="M16" s="22">
        <f t="shared" si="4"/>
        <v>1.5555555555555556</v>
      </c>
      <c r="N16" s="32">
        <f t="shared" si="5"/>
        <v>2</v>
      </c>
      <c r="O16" s="29">
        <v>4</v>
      </c>
      <c r="P16" s="28">
        <f t="shared" si="6"/>
        <v>8</v>
      </c>
      <c r="Q16" s="32">
        <f t="shared" si="9"/>
        <v>3</v>
      </c>
      <c r="R16" s="31">
        <v>1.2</v>
      </c>
      <c r="S16" s="32">
        <f t="shared" si="10"/>
        <v>1</v>
      </c>
      <c r="T16" s="31">
        <f t="shared" si="11"/>
        <v>2</v>
      </c>
      <c r="U16" s="36">
        <f t="shared" si="12"/>
        <v>4</v>
      </c>
      <c r="V16" s="15">
        <v>2</v>
      </c>
      <c r="W16" s="16">
        <v>6</v>
      </c>
      <c r="X16" s="15">
        <f t="shared" si="7"/>
        <v>12</v>
      </c>
      <c r="Y16" s="56">
        <f t="shared" si="8"/>
        <v>3</v>
      </c>
    </row>
    <row r="17" spans="1:25" ht="15" x14ac:dyDescent="0.2">
      <c r="A17" s="6">
        <v>16</v>
      </c>
      <c r="B17" s="12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42</v>
      </c>
      <c r="H17" s="14">
        <f t="shared" si="2"/>
        <v>3</v>
      </c>
      <c r="I17" s="13">
        <v>0</v>
      </c>
      <c r="J17" s="14">
        <f t="shared" si="3"/>
        <v>0</v>
      </c>
      <c r="K17" s="29">
        <v>412286</v>
      </c>
      <c r="L17" s="15">
        <v>3</v>
      </c>
      <c r="M17" s="22">
        <f t="shared" si="4"/>
        <v>2.6666666666666665</v>
      </c>
      <c r="N17" s="32">
        <f t="shared" si="5"/>
        <v>3</v>
      </c>
      <c r="O17" s="29">
        <v>4</v>
      </c>
      <c r="P17" s="28">
        <f t="shared" si="6"/>
        <v>12</v>
      </c>
      <c r="Q17" s="32">
        <f t="shared" si="9"/>
        <v>4</v>
      </c>
      <c r="R17" s="31">
        <v>1</v>
      </c>
      <c r="S17" s="32">
        <f t="shared" si="10"/>
        <v>1</v>
      </c>
      <c r="T17" s="31">
        <f t="shared" si="11"/>
        <v>3</v>
      </c>
      <c r="U17" s="37">
        <f t="shared" si="12"/>
        <v>4</v>
      </c>
      <c r="V17" s="15">
        <v>2</v>
      </c>
      <c r="W17" s="16">
        <v>6</v>
      </c>
      <c r="X17" s="15">
        <f t="shared" si="7"/>
        <v>12</v>
      </c>
      <c r="Y17" s="56">
        <f t="shared" si="8"/>
        <v>3</v>
      </c>
    </row>
    <row r="18" spans="1:25" ht="15" x14ac:dyDescent="0.2">
      <c r="A18" s="6">
        <v>17</v>
      </c>
      <c r="B18" s="12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50</v>
      </c>
      <c r="H18" s="14">
        <f t="shared" si="2"/>
        <v>3</v>
      </c>
      <c r="I18" s="13">
        <v>0</v>
      </c>
      <c r="J18" s="14">
        <f t="shared" si="3"/>
        <v>0</v>
      </c>
      <c r="K18" s="29">
        <v>373718</v>
      </c>
      <c r="L18" s="15">
        <v>3</v>
      </c>
      <c r="M18" s="22">
        <f t="shared" si="4"/>
        <v>2.4444444444444446</v>
      </c>
      <c r="N18" s="32">
        <f t="shared" si="5"/>
        <v>2</v>
      </c>
      <c r="O18" s="29">
        <v>4</v>
      </c>
      <c r="P18" s="28">
        <f t="shared" si="6"/>
        <v>8</v>
      </c>
      <c r="Q18" s="32">
        <f t="shared" si="9"/>
        <v>3</v>
      </c>
      <c r="R18" s="31">
        <v>1.6</v>
      </c>
      <c r="S18" s="32">
        <f t="shared" si="10"/>
        <v>2</v>
      </c>
      <c r="T18" s="31">
        <f t="shared" si="11"/>
        <v>1</v>
      </c>
      <c r="U18" s="36">
        <f t="shared" si="12"/>
        <v>3</v>
      </c>
      <c r="V18" s="15">
        <v>2</v>
      </c>
      <c r="W18" s="16">
        <v>6</v>
      </c>
      <c r="X18" s="15">
        <f t="shared" si="7"/>
        <v>12</v>
      </c>
      <c r="Y18" s="56">
        <f t="shared" si="8"/>
        <v>3</v>
      </c>
    </row>
    <row r="19" spans="1:25" ht="15" x14ac:dyDescent="0.2">
      <c r="A19" s="6">
        <v>18</v>
      </c>
      <c r="B19" s="12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38</v>
      </c>
      <c r="H19" s="14">
        <f t="shared" si="2"/>
        <v>3</v>
      </c>
      <c r="I19" s="13">
        <v>0.5</v>
      </c>
      <c r="J19" s="14">
        <f t="shared" si="3"/>
        <v>1</v>
      </c>
      <c r="K19" s="29">
        <v>376521</v>
      </c>
      <c r="L19" s="15">
        <v>3</v>
      </c>
      <c r="M19" s="22">
        <f t="shared" si="4"/>
        <v>2.5555555555555554</v>
      </c>
      <c r="N19" s="32">
        <f t="shared" si="5"/>
        <v>3</v>
      </c>
      <c r="O19" s="29">
        <v>4</v>
      </c>
      <c r="P19" s="28">
        <f t="shared" si="6"/>
        <v>12</v>
      </c>
      <c r="Q19" s="32">
        <f t="shared" si="9"/>
        <v>4</v>
      </c>
      <c r="R19" s="31">
        <v>1</v>
      </c>
      <c r="S19" s="32">
        <f t="shared" si="10"/>
        <v>1</v>
      </c>
      <c r="T19" s="31">
        <f t="shared" si="11"/>
        <v>3</v>
      </c>
      <c r="U19" s="37">
        <f t="shared" si="12"/>
        <v>4</v>
      </c>
      <c r="V19" s="15">
        <v>2</v>
      </c>
      <c r="W19" s="16">
        <v>6</v>
      </c>
      <c r="X19" s="15">
        <f t="shared" si="7"/>
        <v>12</v>
      </c>
      <c r="Y19" s="56">
        <f t="shared" si="8"/>
        <v>3</v>
      </c>
    </row>
    <row r="20" spans="1:25" ht="15" x14ac:dyDescent="0.2">
      <c r="A20" s="6">
        <v>19</v>
      </c>
      <c r="B20" s="12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33</v>
      </c>
      <c r="H20" s="14">
        <f t="shared" si="2"/>
        <v>2</v>
      </c>
      <c r="I20" s="13">
        <v>0</v>
      </c>
      <c r="J20" s="14">
        <f t="shared" si="3"/>
        <v>0</v>
      </c>
      <c r="K20" s="29">
        <v>291665</v>
      </c>
      <c r="L20" s="15">
        <v>2</v>
      </c>
      <c r="M20" s="22">
        <f t="shared" si="4"/>
        <v>1.5555555555555556</v>
      </c>
      <c r="N20" s="32">
        <f t="shared" si="5"/>
        <v>2</v>
      </c>
      <c r="O20" s="29">
        <v>2</v>
      </c>
      <c r="P20" s="28">
        <f t="shared" si="6"/>
        <v>4</v>
      </c>
      <c r="Q20" s="32">
        <f t="shared" si="9"/>
        <v>2</v>
      </c>
      <c r="R20" s="31">
        <v>1.2</v>
      </c>
      <c r="S20" s="32">
        <f t="shared" si="10"/>
        <v>1</v>
      </c>
      <c r="T20" s="31">
        <f t="shared" si="11"/>
        <v>1</v>
      </c>
      <c r="U20" s="35">
        <f t="shared" si="12"/>
        <v>3</v>
      </c>
      <c r="V20" s="15">
        <v>2</v>
      </c>
      <c r="W20" s="16">
        <v>5</v>
      </c>
      <c r="X20" s="15">
        <f t="shared" si="7"/>
        <v>10</v>
      </c>
      <c r="Y20" s="57">
        <f t="shared" si="8"/>
        <v>2</v>
      </c>
    </row>
    <row r="21" spans="1:25" ht="15" x14ac:dyDescent="0.2">
      <c r="A21" s="6">
        <v>20</v>
      </c>
      <c r="B21" s="12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19</v>
      </c>
      <c r="H21" s="14">
        <f t="shared" si="2"/>
        <v>1</v>
      </c>
      <c r="I21" s="13">
        <v>0</v>
      </c>
      <c r="J21" s="14">
        <f t="shared" si="3"/>
        <v>0</v>
      </c>
      <c r="K21" s="29">
        <v>222333</v>
      </c>
      <c r="L21" s="15">
        <v>2</v>
      </c>
      <c r="M21" s="22">
        <f t="shared" si="4"/>
        <v>1.3333333333333333</v>
      </c>
      <c r="N21" s="32">
        <f t="shared" si="5"/>
        <v>1</v>
      </c>
      <c r="O21" s="29">
        <v>3</v>
      </c>
      <c r="P21" s="28">
        <f t="shared" si="6"/>
        <v>3</v>
      </c>
      <c r="Q21" s="32">
        <f t="shared" si="9"/>
        <v>2</v>
      </c>
      <c r="R21" s="31">
        <v>2.2000000000000002</v>
      </c>
      <c r="S21" s="32">
        <f t="shared" si="10"/>
        <v>2</v>
      </c>
      <c r="T21" s="31">
        <f t="shared" si="11"/>
        <v>0</v>
      </c>
      <c r="U21" s="35">
        <f t="shared" si="12"/>
        <v>2</v>
      </c>
      <c r="V21" s="15">
        <v>2</v>
      </c>
      <c r="W21" s="16">
        <v>6</v>
      </c>
      <c r="X21" s="15">
        <f t="shared" si="7"/>
        <v>12</v>
      </c>
      <c r="Y21" s="56">
        <f t="shared" si="8"/>
        <v>3</v>
      </c>
    </row>
    <row r="22" spans="1:25" ht="15" x14ac:dyDescent="0.2">
      <c r="A22" s="6">
        <v>21</v>
      </c>
      <c r="B22" s="12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37</v>
      </c>
      <c r="H22" s="14">
        <f t="shared" si="2"/>
        <v>2</v>
      </c>
      <c r="I22" s="13">
        <v>6.9</v>
      </c>
      <c r="J22" s="14">
        <f t="shared" si="3"/>
        <v>2</v>
      </c>
      <c r="K22" s="29">
        <v>319694</v>
      </c>
      <c r="L22" s="15">
        <v>2</v>
      </c>
      <c r="M22" s="22">
        <f t="shared" si="4"/>
        <v>2</v>
      </c>
      <c r="N22" s="32">
        <f t="shared" si="5"/>
        <v>2</v>
      </c>
      <c r="O22" s="29">
        <v>3</v>
      </c>
      <c r="P22" s="28">
        <f t="shared" si="6"/>
        <v>6</v>
      </c>
      <c r="Q22" s="32">
        <f t="shared" si="9"/>
        <v>3</v>
      </c>
      <c r="R22" s="31">
        <v>1.6</v>
      </c>
      <c r="S22" s="32">
        <f t="shared" si="10"/>
        <v>2</v>
      </c>
      <c r="T22" s="31">
        <f t="shared" si="11"/>
        <v>1</v>
      </c>
      <c r="U22" s="36">
        <f t="shared" si="12"/>
        <v>3</v>
      </c>
      <c r="V22" s="15">
        <v>2</v>
      </c>
      <c r="W22" s="16">
        <v>6</v>
      </c>
      <c r="X22" s="15">
        <f t="shared" si="7"/>
        <v>12</v>
      </c>
      <c r="Y22" s="56">
        <f t="shared" si="8"/>
        <v>3</v>
      </c>
    </row>
    <row r="23" spans="1:25" ht="15" x14ac:dyDescent="0.2">
      <c r="A23" s="6">
        <v>22</v>
      </c>
      <c r="B23" s="12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246</v>
      </c>
      <c r="H23" s="14">
        <f t="shared" si="2"/>
        <v>4</v>
      </c>
      <c r="I23" s="13">
        <v>57.1</v>
      </c>
      <c r="J23" s="14">
        <f t="shared" si="3"/>
        <v>4</v>
      </c>
      <c r="K23" s="29">
        <v>937409</v>
      </c>
      <c r="L23" s="15">
        <v>4</v>
      </c>
      <c r="M23" s="22">
        <f t="shared" si="4"/>
        <v>4</v>
      </c>
      <c r="N23" s="32">
        <f t="shared" si="5"/>
        <v>4</v>
      </c>
      <c r="O23" s="29">
        <v>4</v>
      </c>
      <c r="P23" s="28">
        <f t="shared" si="6"/>
        <v>16</v>
      </c>
      <c r="Q23" s="32">
        <f t="shared" si="9"/>
        <v>4</v>
      </c>
      <c r="R23" s="31">
        <v>3.2</v>
      </c>
      <c r="S23" s="32">
        <f t="shared" si="10"/>
        <v>3</v>
      </c>
      <c r="T23" s="31">
        <f t="shared" si="11"/>
        <v>1</v>
      </c>
      <c r="U23" s="36">
        <f t="shared" si="12"/>
        <v>3</v>
      </c>
      <c r="V23" s="15">
        <v>2</v>
      </c>
      <c r="W23" s="16">
        <v>6</v>
      </c>
      <c r="X23" s="15">
        <f t="shared" si="7"/>
        <v>12</v>
      </c>
      <c r="Y23" s="56">
        <f t="shared" si="8"/>
        <v>3</v>
      </c>
    </row>
    <row r="24" spans="1:25" ht="15" x14ac:dyDescent="0.2">
      <c r="A24" s="6">
        <v>23</v>
      </c>
      <c r="B24" s="12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46</v>
      </c>
      <c r="H24" s="14">
        <f t="shared" si="2"/>
        <v>3</v>
      </c>
      <c r="I24" s="13">
        <v>0</v>
      </c>
      <c r="J24" s="14">
        <f t="shared" si="3"/>
        <v>0</v>
      </c>
      <c r="K24" s="29">
        <v>353175</v>
      </c>
      <c r="L24" s="15">
        <v>3</v>
      </c>
      <c r="M24" s="22">
        <f t="shared" si="4"/>
        <v>2.2222222222222223</v>
      </c>
      <c r="N24" s="32">
        <f t="shared" si="5"/>
        <v>2</v>
      </c>
      <c r="O24" s="29">
        <v>4</v>
      </c>
      <c r="P24" s="28">
        <f t="shared" si="6"/>
        <v>8</v>
      </c>
      <c r="Q24" s="32">
        <f t="shared" si="9"/>
        <v>3</v>
      </c>
      <c r="R24" s="31">
        <v>1.6</v>
      </c>
      <c r="S24" s="32">
        <f t="shared" si="10"/>
        <v>2</v>
      </c>
      <c r="T24" s="31">
        <f t="shared" si="11"/>
        <v>1</v>
      </c>
      <c r="U24" s="36">
        <f t="shared" si="12"/>
        <v>3</v>
      </c>
      <c r="V24" s="15">
        <v>2</v>
      </c>
      <c r="W24" s="16">
        <v>6</v>
      </c>
      <c r="X24" s="15">
        <f t="shared" si="7"/>
        <v>12</v>
      </c>
      <c r="Y24" s="56">
        <f t="shared" si="8"/>
        <v>3</v>
      </c>
    </row>
    <row r="25" spans="1:25" ht="15" x14ac:dyDescent="0.2">
      <c r="A25" s="6">
        <v>24</v>
      </c>
      <c r="B25" s="12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28</v>
      </c>
      <c r="H25" s="14">
        <f t="shared" si="2"/>
        <v>2</v>
      </c>
      <c r="I25" s="13">
        <v>0</v>
      </c>
      <c r="J25" s="14">
        <f t="shared" si="3"/>
        <v>0</v>
      </c>
      <c r="K25" s="29">
        <v>247932</v>
      </c>
      <c r="L25" s="15">
        <v>2</v>
      </c>
      <c r="M25" s="22">
        <f t="shared" si="4"/>
        <v>2</v>
      </c>
      <c r="N25" s="32">
        <f t="shared" si="5"/>
        <v>2</v>
      </c>
      <c r="O25" s="29">
        <v>2</v>
      </c>
      <c r="P25" s="28">
        <f t="shared" si="6"/>
        <v>4</v>
      </c>
      <c r="Q25" s="32">
        <f t="shared" si="9"/>
        <v>2</v>
      </c>
      <c r="R25" s="31">
        <v>1.6</v>
      </c>
      <c r="S25" s="32">
        <f t="shared" si="10"/>
        <v>2</v>
      </c>
      <c r="T25" s="31">
        <f t="shared" si="11"/>
        <v>0</v>
      </c>
      <c r="U25" s="35">
        <f t="shared" si="12"/>
        <v>2</v>
      </c>
      <c r="V25" s="15">
        <v>2</v>
      </c>
      <c r="W25" s="16">
        <v>5</v>
      </c>
      <c r="X25" s="15">
        <f t="shared" si="7"/>
        <v>10</v>
      </c>
      <c r="Y25" s="57">
        <f t="shared" si="8"/>
        <v>2</v>
      </c>
    </row>
    <row r="26" spans="1:25" ht="15" x14ac:dyDescent="0.2">
      <c r="A26" s="6">
        <v>25</v>
      </c>
      <c r="B26" s="12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12</v>
      </c>
      <c r="H26" s="14">
        <f t="shared" si="2"/>
        <v>1</v>
      </c>
      <c r="I26" s="13">
        <v>0</v>
      </c>
      <c r="J26" s="14">
        <f t="shared" si="3"/>
        <v>0</v>
      </c>
      <c r="K26" s="29">
        <v>167454</v>
      </c>
      <c r="L26" s="15">
        <v>1</v>
      </c>
      <c r="M26" s="22">
        <f t="shared" si="4"/>
        <v>0.66666666666666663</v>
      </c>
      <c r="N26" s="32">
        <f t="shared" si="5"/>
        <v>1</v>
      </c>
      <c r="O26" s="29">
        <v>0</v>
      </c>
      <c r="P26" s="28">
        <f t="shared" si="6"/>
        <v>0</v>
      </c>
      <c r="Q26" s="32">
        <v>0</v>
      </c>
      <c r="R26" s="31">
        <v>0</v>
      </c>
      <c r="S26" s="32">
        <v>0</v>
      </c>
      <c r="T26" s="31">
        <v>0</v>
      </c>
      <c r="U26" s="55">
        <v>0</v>
      </c>
      <c r="V26" s="15">
        <v>2</v>
      </c>
      <c r="W26" s="16">
        <v>5</v>
      </c>
      <c r="X26" s="15">
        <f t="shared" si="7"/>
        <v>10</v>
      </c>
      <c r="Y26" s="57">
        <f t="shared" si="8"/>
        <v>2</v>
      </c>
    </row>
    <row r="27" spans="1:25" ht="15.75" thickBot="1" x14ac:dyDescent="0.25">
      <c r="A27" s="9">
        <v>26</v>
      </c>
      <c r="B27" s="18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35</v>
      </c>
      <c r="H27" s="20">
        <f t="shared" si="2"/>
        <v>2</v>
      </c>
      <c r="I27" s="19">
        <v>0</v>
      </c>
      <c r="J27" s="20">
        <f t="shared" si="3"/>
        <v>0</v>
      </c>
      <c r="K27" s="29">
        <v>478755</v>
      </c>
      <c r="L27" s="15">
        <v>3</v>
      </c>
      <c r="M27" s="22">
        <f t="shared" si="4"/>
        <v>2.4444444444444446</v>
      </c>
      <c r="N27" s="33">
        <f t="shared" si="5"/>
        <v>2</v>
      </c>
      <c r="O27" s="29">
        <v>3</v>
      </c>
      <c r="P27" s="28">
        <f t="shared" si="6"/>
        <v>6</v>
      </c>
      <c r="Q27" s="33">
        <f>IF(P27&lt;3,1,IF(P27&lt;5,2,IF(P27&lt;12,3,4)))</f>
        <v>3</v>
      </c>
      <c r="R27" s="31">
        <v>1.6</v>
      </c>
      <c r="S27" s="33">
        <f>ROUND(R27,0)</f>
        <v>2</v>
      </c>
      <c r="T27" s="31">
        <f>Q27-S27</f>
        <v>1</v>
      </c>
      <c r="U27" s="38">
        <f>IF(T27&lt;-1,1,IF(T27&lt;1,2,IF(T27=1,3,4)))</f>
        <v>3</v>
      </c>
      <c r="V27" s="15">
        <v>2</v>
      </c>
      <c r="W27" s="16">
        <v>6</v>
      </c>
      <c r="X27" s="15">
        <f t="shared" si="7"/>
        <v>12</v>
      </c>
      <c r="Y27" s="56">
        <f t="shared" si="8"/>
        <v>3</v>
      </c>
    </row>
  </sheetData>
  <sortState xmlns:xlrd2="http://schemas.microsoft.com/office/spreadsheetml/2017/richdata2" ref="A2:Y27">
    <sortCondition ref="A2:A27"/>
  </sortState>
  <phoneticPr fontId="4" type="noConversion"/>
  <conditionalFormatting sqref="R2:R5 R7:R27">
    <cfRule type="containsBlanks" dxfId="2" priority="3">
      <formula>LEN(TRIM(R2))=0</formula>
    </cfRule>
  </conditionalFormatting>
  <conditionalFormatting sqref="Q2:Q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:U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40BE-3C74-4DC8-B5D1-2AF0FC0B1E12}">
  <dimension ref="A1:AE27"/>
  <sheetViews>
    <sheetView tabSelected="1" zoomScale="80" zoomScaleNormal="80" zoomScaleSheetLayoutView="50" workbookViewId="0">
      <pane xSplit="2" ySplit="1" topLeftCell="R2" activePane="bottomRight" state="frozen"/>
      <selection pane="topRight" activeCell="C1" sqref="C1"/>
      <selection pane="bottomLeft" activeCell="A2" sqref="A2"/>
      <selection pane="bottomRight" activeCell="AD32" sqref="AD32"/>
    </sheetView>
  </sheetViews>
  <sheetFormatPr defaultColWidth="8.7109375" defaultRowHeight="14.25" x14ac:dyDescent="0.2"/>
  <cols>
    <col min="1" max="1" width="8.7109375" style="1"/>
    <col min="2" max="2" width="26.5703125" style="1" bestFit="1" customWidth="1"/>
    <col min="3" max="19" width="17.5703125" style="1" customWidth="1"/>
    <col min="20" max="20" width="17.7109375" style="3" customWidth="1"/>
    <col min="21" max="21" width="21.28515625" style="3" customWidth="1"/>
    <col min="22" max="22" width="15.7109375" style="3" customWidth="1"/>
    <col min="23" max="24" width="16" style="3" customWidth="1"/>
    <col min="25" max="25" width="17" style="3" customWidth="1"/>
    <col min="26" max="26" width="16.85546875" style="3" customWidth="1"/>
    <col min="27" max="27" width="15.140625" style="3" customWidth="1"/>
    <col min="28" max="28" width="19.5703125" style="3" customWidth="1"/>
    <col min="29" max="29" width="16.85546875" style="3" customWidth="1"/>
    <col min="30" max="30" width="16.28515625" style="3" customWidth="1"/>
    <col min="31" max="31" width="16.42578125" style="1" customWidth="1"/>
    <col min="32" max="16384" width="8.7109375" style="1"/>
  </cols>
  <sheetData>
    <row r="1" spans="1:31" ht="96" customHeight="1" x14ac:dyDescent="0.2">
      <c r="A1" s="47" t="s">
        <v>0</v>
      </c>
      <c r="B1" s="48" t="s">
        <v>1</v>
      </c>
      <c r="C1" s="47" t="s">
        <v>2</v>
      </c>
      <c r="D1" s="48" t="s">
        <v>3</v>
      </c>
      <c r="E1" s="47" t="s">
        <v>4</v>
      </c>
      <c r="F1" s="48" t="s">
        <v>5</v>
      </c>
      <c r="G1" s="47" t="s">
        <v>8</v>
      </c>
      <c r="H1" s="48" t="s">
        <v>9</v>
      </c>
      <c r="I1" s="47" t="s">
        <v>52</v>
      </c>
      <c r="J1" s="48" t="s">
        <v>11</v>
      </c>
      <c r="K1" s="47" t="s">
        <v>53</v>
      </c>
      <c r="L1" s="48" t="s">
        <v>54</v>
      </c>
      <c r="M1" s="47" t="s">
        <v>55</v>
      </c>
      <c r="N1" s="48" t="s">
        <v>56</v>
      </c>
      <c r="O1" s="47" t="s">
        <v>57</v>
      </c>
      <c r="P1" s="48" t="s">
        <v>58</v>
      </c>
      <c r="Q1" s="11" t="s">
        <v>59</v>
      </c>
      <c r="R1" s="11" t="s">
        <v>60</v>
      </c>
      <c r="S1" s="49" t="s">
        <v>12</v>
      </c>
      <c r="T1" s="42" t="s">
        <v>13</v>
      </c>
      <c r="U1" s="50" t="s">
        <v>14</v>
      </c>
      <c r="V1" s="51" t="s">
        <v>15</v>
      </c>
      <c r="W1" s="42" t="s">
        <v>16</v>
      </c>
      <c r="X1" s="49" t="s">
        <v>17</v>
      </c>
      <c r="Y1" s="42" t="s">
        <v>18</v>
      </c>
      <c r="Z1" s="49" t="s">
        <v>19</v>
      </c>
      <c r="AA1" s="42" t="s">
        <v>20</v>
      </c>
      <c r="AB1" s="30" t="s">
        <v>21</v>
      </c>
      <c r="AC1" s="30" t="s">
        <v>22</v>
      </c>
      <c r="AD1" s="30" t="s">
        <v>23</v>
      </c>
      <c r="AE1" s="30" t="s">
        <v>24</v>
      </c>
    </row>
    <row r="2" spans="1:31" ht="15" x14ac:dyDescent="0.2">
      <c r="A2" s="6">
        <v>1</v>
      </c>
      <c r="B2" s="7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71</v>
      </c>
      <c r="H2" s="14">
        <f t="shared" ref="H2:H27" si="2">IF(G2&lt;21,1,IF(G2&lt;38,2,IF(G2&lt;71,3,4)))</f>
        <v>4</v>
      </c>
      <c r="I2" s="13">
        <v>4.5</v>
      </c>
      <c r="J2" s="14">
        <f t="shared" ref="J2:J27" si="3">IF(I2=0,0,IF(I2&lt;3.1,1,IF(I2&lt;7,2,4)))</f>
        <v>2</v>
      </c>
      <c r="K2" s="13">
        <v>4.0199999999999996</v>
      </c>
      <c r="L2" s="14">
        <f t="shared" ref="L2:L27" si="4">IF(K2=0,0,IF(K2&lt;0.66,1,IF(K2&lt;2.64,2,IF(K2&lt;6.61,3,4))))</f>
        <v>3</v>
      </c>
      <c r="M2" s="13">
        <v>0</v>
      </c>
      <c r="N2" s="14">
        <f t="shared" ref="N2:N27" si="5">IF(M2=0,0,IF(M2&lt;0.1,1,IF(M2&lt;0.17,2,4)))</f>
        <v>0</v>
      </c>
      <c r="O2" s="13">
        <v>0</v>
      </c>
      <c r="P2" s="14">
        <f t="shared" ref="P2:P27" si="6">IF(O2=0,0,IF(O2&lt;3,1,IF(O2&lt;5,2,4)))</f>
        <v>0</v>
      </c>
      <c r="Q2" s="29">
        <v>672513</v>
      </c>
      <c r="R2" s="15">
        <v>3</v>
      </c>
      <c r="S2" s="22">
        <f t="shared" ref="S2:S27" si="7">(SUM(D2,F2,H2,J2/2,L2,N2,P2,R2))/7.5</f>
        <v>2.5333333333333332</v>
      </c>
      <c r="T2" s="32">
        <f t="shared" ref="T2:T8" si="8">ROUND(S2,0)</f>
        <v>3</v>
      </c>
      <c r="U2" s="52">
        <v>4</v>
      </c>
      <c r="V2" s="28">
        <f t="shared" ref="V2:V27" si="9">T2*U2</f>
        <v>12</v>
      </c>
      <c r="W2" s="32">
        <f t="shared" ref="W2:W16" si="10">IF(V2&lt;3,1,IF(V2&lt;5,2,IF(V2&lt;12,3,4)))</f>
        <v>4</v>
      </c>
      <c r="X2" s="31">
        <v>1</v>
      </c>
      <c r="Y2" s="32">
        <f>ROUND(X2,0)</f>
        <v>1</v>
      </c>
      <c r="Z2" s="31">
        <f>W2-Y2</f>
        <v>3</v>
      </c>
      <c r="AA2" s="37">
        <f>IF(Z2&lt;-1,1,IF(Z2&lt;1,2,IF(Z2=1,3,4)))</f>
        <v>4</v>
      </c>
      <c r="AB2" s="15">
        <v>3</v>
      </c>
      <c r="AC2" s="52">
        <v>6</v>
      </c>
      <c r="AD2" s="15">
        <f>AB2*AC2</f>
        <v>18</v>
      </c>
      <c r="AE2" s="58">
        <f>IF(AD2&lt;6,1,IF(AD2&lt;12,2,IF(AD2&lt;18,3,4)))</f>
        <v>4</v>
      </c>
    </row>
    <row r="3" spans="1:31" ht="15" x14ac:dyDescent="0.2">
      <c r="A3" s="6">
        <v>2</v>
      </c>
      <c r="B3" s="7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7</v>
      </c>
      <c r="H3" s="14">
        <f t="shared" si="2"/>
        <v>1</v>
      </c>
      <c r="I3" s="13">
        <v>0</v>
      </c>
      <c r="J3" s="14">
        <f t="shared" si="3"/>
        <v>0</v>
      </c>
      <c r="K3" s="13">
        <v>0.46</v>
      </c>
      <c r="L3" s="14">
        <f t="shared" si="4"/>
        <v>1</v>
      </c>
      <c r="M3" s="13">
        <v>0</v>
      </c>
      <c r="N3" s="14">
        <f t="shared" si="5"/>
        <v>0</v>
      </c>
      <c r="O3" s="13">
        <v>0</v>
      </c>
      <c r="P3" s="14">
        <f t="shared" si="6"/>
        <v>0</v>
      </c>
      <c r="Q3" s="29">
        <v>56129</v>
      </c>
      <c r="R3" s="15">
        <v>1</v>
      </c>
      <c r="S3" s="22">
        <f t="shared" si="7"/>
        <v>0.8</v>
      </c>
      <c r="T3" s="32">
        <f t="shared" si="8"/>
        <v>1</v>
      </c>
      <c r="U3" s="52">
        <v>1</v>
      </c>
      <c r="V3" s="28">
        <f t="shared" si="9"/>
        <v>1</v>
      </c>
      <c r="W3" s="32">
        <f t="shared" si="10"/>
        <v>1</v>
      </c>
      <c r="X3" s="31">
        <v>1</v>
      </c>
      <c r="Y3" s="32">
        <f>ROUND(X3,0)</f>
        <v>1</v>
      </c>
      <c r="Z3" s="31">
        <f>W3-Y3</f>
        <v>0</v>
      </c>
      <c r="AA3" s="35">
        <f>IF(Z3&lt;-1,1,IF(Z3&lt;1,2,IF(Z3=1,3,4)))</f>
        <v>2</v>
      </c>
      <c r="AB3" s="15">
        <v>3</v>
      </c>
      <c r="AC3" s="52">
        <v>6</v>
      </c>
      <c r="AD3" s="15">
        <f t="shared" ref="AD3:AD27" si="11">AB3*AC3</f>
        <v>18</v>
      </c>
      <c r="AE3" s="58">
        <f t="shared" ref="AE3:AE27" si="12">IF(AD3&lt;6,1,IF(AD3&lt;12,2,IF(AD3&lt;18,3,4)))</f>
        <v>4</v>
      </c>
    </row>
    <row r="4" spans="1:31" ht="15" x14ac:dyDescent="0.2">
      <c r="A4" s="6">
        <v>3</v>
      </c>
      <c r="B4" s="8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20</v>
      </c>
      <c r="H4" s="14">
        <f t="shared" si="2"/>
        <v>1</v>
      </c>
      <c r="I4" s="13">
        <v>0</v>
      </c>
      <c r="J4" s="14">
        <f t="shared" si="3"/>
        <v>0</v>
      </c>
      <c r="K4" s="13">
        <v>1.91</v>
      </c>
      <c r="L4" s="14">
        <f t="shared" si="4"/>
        <v>2</v>
      </c>
      <c r="M4" s="13">
        <v>0</v>
      </c>
      <c r="N4" s="14">
        <f t="shared" si="5"/>
        <v>0</v>
      </c>
      <c r="O4" s="13">
        <v>0</v>
      </c>
      <c r="P4" s="14">
        <f t="shared" si="6"/>
        <v>0</v>
      </c>
      <c r="Q4" s="29">
        <v>112525</v>
      </c>
      <c r="R4" s="15">
        <v>1</v>
      </c>
      <c r="S4" s="22">
        <f t="shared" si="7"/>
        <v>0.93333333333333335</v>
      </c>
      <c r="T4" s="32">
        <f t="shared" si="8"/>
        <v>1</v>
      </c>
      <c r="U4" s="52">
        <v>4</v>
      </c>
      <c r="V4" s="28">
        <f t="shared" si="9"/>
        <v>4</v>
      </c>
      <c r="W4" s="32">
        <f t="shared" si="10"/>
        <v>2</v>
      </c>
      <c r="X4" s="31">
        <v>3</v>
      </c>
      <c r="Y4" s="32">
        <f>ROUND(X4,0)</f>
        <v>3</v>
      </c>
      <c r="Z4" s="31">
        <f>W4-Y4</f>
        <v>-1</v>
      </c>
      <c r="AA4" s="35">
        <f>IF(Z4&lt;-1,1,IF(Z4&lt;1,2,IF(Z4=1,3,4)))</f>
        <v>2</v>
      </c>
      <c r="AB4" s="15">
        <v>3</v>
      </c>
      <c r="AC4" s="52">
        <v>6</v>
      </c>
      <c r="AD4" s="15">
        <f t="shared" si="11"/>
        <v>18</v>
      </c>
      <c r="AE4" s="58">
        <f t="shared" si="12"/>
        <v>4</v>
      </c>
    </row>
    <row r="5" spans="1:31" ht="15" x14ac:dyDescent="0.2">
      <c r="A5" s="6">
        <v>4</v>
      </c>
      <c r="B5" s="7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10</v>
      </c>
      <c r="H5" s="14">
        <f t="shared" si="2"/>
        <v>1</v>
      </c>
      <c r="I5" s="13">
        <v>0</v>
      </c>
      <c r="J5" s="14">
        <f t="shared" si="3"/>
        <v>0</v>
      </c>
      <c r="K5" s="13">
        <v>0.03</v>
      </c>
      <c r="L5" s="14">
        <f t="shared" si="4"/>
        <v>1</v>
      </c>
      <c r="M5" s="13">
        <v>0</v>
      </c>
      <c r="N5" s="14">
        <f t="shared" si="5"/>
        <v>0</v>
      </c>
      <c r="O5" s="13">
        <v>0</v>
      </c>
      <c r="P5" s="14">
        <f t="shared" si="6"/>
        <v>0</v>
      </c>
      <c r="Q5" s="29">
        <v>147975</v>
      </c>
      <c r="R5" s="15">
        <v>1</v>
      </c>
      <c r="S5" s="22">
        <f t="shared" si="7"/>
        <v>0.53333333333333333</v>
      </c>
      <c r="T5" s="32">
        <f t="shared" si="8"/>
        <v>1</v>
      </c>
      <c r="U5" s="52">
        <v>1</v>
      </c>
      <c r="V5" s="28">
        <f t="shared" si="9"/>
        <v>1</v>
      </c>
      <c r="W5" s="32">
        <f t="shared" si="10"/>
        <v>1</v>
      </c>
      <c r="X5" s="31">
        <v>2</v>
      </c>
      <c r="Y5" s="32">
        <f>ROUND(X5,0)</f>
        <v>2</v>
      </c>
      <c r="Z5" s="31">
        <f>W5-Y5</f>
        <v>-1</v>
      </c>
      <c r="AA5" s="35">
        <f>IF(Z5&lt;-1,1,IF(Z5&lt;1,2,IF(Z5=1,3,4)))</f>
        <v>2</v>
      </c>
      <c r="AB5" s="15">
        <v>3</v>
      </c>
      <c r="AC5" s="52">
        <v>6</v>
      </c>
      <c r="AD5" s="15">
        <f t="shared" si="11"/>
        <v>18</v>
      </c>
      <c r="AE5" s="58">
        <f t="shared" si="12"/>
        <v>4</v>
      </c>
    </row>
    <row r="6" spans="1:31" ht="15" x14ac:dyDescent="0.2">
      <c r="A6" s="6">
        <v>5</v>
      </c>
      <c r="B6" s="7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50</v>
      </c>
      <c r="H6" s="14">
        <f t="shared" si="2"/>
        <v>3</v>
      </c>
      <c r="I6" s="13">
        <v>0</v>
      </c>
      <c r="J6" s="14">
        <f t="shared" si="3"/>
        <v>0</v>
      </c>
      <c r="K6" s="13">
        <v>0.26</v>
      </c>
      <c r="L6" s="14">
        <f t="shared" si="4"/>
        <v>1</v>
      </c>
      <c r="M6" s="13">
        <v>0</v>
      </c>
      <c r="N6" s="14">
        <f t="shared" si="5"/>
        <v>0</v>
      </c>
      <c r="O6" s="13">
        <v>0</v>
      </c>
      <c r="P6" s="14">
        <f t="shared" si="6"/>
        <v>0</v>
      </c>
      <c r="Q6" s="29">
        <v>326620</v>
      </c>
      <c r="R6" s="15">
        <v>2</v>
      </c>
      <c r="S6" s="22">
        <f t="shared" si="7"/>
        <v>1.0666666666666667</v>
      </c>
      <c r="T6" s="32">
        <f t="shared" si="8"/>
        <v>1</v>
      </c>
      <c r="U6" s="52">
        <v>2</v>
      </c>
      <c r="V6" s="28">
        <f t="shared" si="9"/>
        <v>2</v>
      </c>
      <c r="W6" s="32">
        <f t="shared" si="10"/>
        <v>1</v>
      </c>
      <c r="X6" s="44" t="s">
        <v>30</v>
      </c>
      <c r="Y6" s="41" t="s">
        <v>30</v>
      </c>
      <c r="Z6" s="31">
        <f>W6</f>
        <v>1</v>
      </c>
      <c r="AA6" s="34">
        <f>W6</f>
        <v>1</v>
      </c>
      <c r="AB6" s="15">
        <v>3</v>
      </c>
      <c r="AC6" s="52">
        <v>6</v>
      </c>
      <c r="AD6" s="15">
        <f t="shared" si="11"/>
        <v>18</v>
      </c>
      <c r="AE6" s="58">
        <f t="shared" si="12"/>
        <v>4</v>
      </c>
    </row>
    <row r="7" spans="1:31" ht="15" x14ac:dyDescent="0.2">
      <c r="A7" s="6">
        <v>6</v>
      </c>
      <c r="B7" s="7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52</v>
      </c>
      <c r="H7" s="14">
        <f t="shared" si="2"/>
        <v>3</v>
      </c>
      <c r="I7" s="13">
        <v>0</v>
      </c>
      <c r="J7" s="14">
        <f t="shared" si="3"/>
        <v>0</v>
      </c>
      <c r="K7" s="13">
        <v>2.52</v>
      </c>
      <c r="L7" s="14">
        <f t="shared" si="4"/>
        <v>2</v>
      </c>
      <c r="M7" s="13">
        <v>0</v>
      </c>
      <c r="N7" s="14">
        <f t="shared" si="5"/>
        <v>0</v>
      </c>
      <c r="O7" s="13">
        <v>1</v>
      </c>
      <c r="P7" s="14">
        <f t="shared" si="6"/>
        <v>1</v>
      </c>
      <c r="Q7" s="29">
        <v>493781</v>
      </c>
      <c r="R7" s="15">
        <v>3</v>
      </c>
      <c r="S7" s="22">
        <f t="shared" si="7"/>
        <v>1.8666666666666667</v>
      </c>
      <c r="T7" s="32">
        <f t="shared" si="8"/>
        <v>2</v>
      </c>
      <c r="U7" s="52">
        <v>1</v>
      </c>
      <c r="V7" s="28">
        <f t="shared" si="9"/>
        <v>2</v>
      </c>
      <c r="W7" s="32">
        <f t="shared" si="10"/>
        <v>1</v>
      </c>
      <c r="X7" s="31">
        <v>1</v>
      </c>
      <c r="Y7" s="32">
        <f t="shared" ref="Y7:Y16" si="13">ROUND(X7,0)</f>
        <v>1</v>
      </c>
      <c r="Z7" s="31">
        <f t="shared" ref="Z7:Z16" si="14">W7-Y7</f>
        <v>0</v>
      </c>
      <c r="AA7" s="35">
        <f t="shared" ref="AA7:AA18" si="15">IF(Z7&lt;-1,1,IF(Z7&lt;1,2,IF(Z7=1,3,4)))</f>
        <v>2</v>
      </c>
      <c r="AB7" s="15">
        <v>3</v>
      </c>
      <c r="AC7" s="52">
        <v>6</v>
      </c>
      <c r="AD7" s="15">
        <f t="shared" si="11"/>
        <v>18</v>
      </c>
      <c r="AE7" s="58">
        <f t="shared" si="12"/>
        <v>4</v>
      </c>
    </row>
    <row r="8" spans="1:31" ht="15" x14ac:dyDescent="0.2">
      <c r="A8" s="6">
        <v>7</v>
      </c>
      <c r="B8" s="7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29</v>
      </c>
      <c r="H8" s="14">
        <f t="shared" si="2"/>
        <v>2</v>
      </c>
      <c r="I8" s="13">
        <v>0</v>
      </c>
      <c r="J8" s="14">
        <f t="shared" si="3"/>
        <v>0</v>
      </c>
      <c r="K8" s="13">
        <v>0</v>
      </c>
      <c r="L8" s="14">
        <f t="shared" si="4"/>
        <v>0</v>
      </c>
      <c r="M8" s="13">
        <v>0</v>
      </c>
      <c r="N8" s="14">
        <f t="shared" si="5"/>
        <v>0</v>
      </c>
      <c r="O8" s="13">
        <v>0</v>
      </c>
      <c r="P8" s="14">
        <f t="shared" si="6"/>
        <v>0</v>
      </c>
      <c r="Q8" s="29">
        <v>309453</v>
      </c>
      <c r="R8" s="15">
        <v>2</v>
      </c>
      <c r="S8" s="22">
        <f t="shared" si="7"/>
        <v>1.0666666666666667</v>
      </c>
      <c r="T8" s="32">
        <f t="shared" si="8"/>
        <v>1</v>
      </c>
      <c r="U8" s="52">
        <v>1</v>
      </c>
      <c r="V8" s="28">
        <f t="shared" si="9"/>
        <v>1</v>
      </c>
      <c r="W8" s="32">
        <f t="shared" si="10"/>
        <v>1</v>
      </c>
      <c r="X8" s="31">
        <v>1.2</v>
      </c>
      <c r="Y8" s="32">
        <f t="shared" si="13"/>
        <v>1</v>
      </c>
      <c r="Z8" s="31">
        <f t="shared" si="14"/>
        <v>0</v>
      </c>
      <c r="AA8" s="35">
        <f t="shared" si="15"/>
        <v>2</v>
      </c>
      <c r="AB8" s="15">
        <v>3</v>
      </c>
      <c r="AC8" s="52">
        <v>6</v>
      </c>
      <c r="AD8" s="15">
        <f t="shared" si="11"/>
        <v>18</v>
      </c>
      <c r="AE8" s="58">
        <f t="shared" si="12"/>
        <v>4</v>
      </c>
    </row>
    <row r="9" spans="1:31" ht="15" x14ac:dyDescent="0.2">
      <c r="A9" s="6">
        <v>8</v>
      </c>
      <c r="B9" s="7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16</v>
      </c>
      <c r="H9" s="14">
        <f t="shared" si="2"/>
        <v>1</v>
      </c>
      <c r="I9" s="13">
        <v>0</v>
      </c>
      <c r="J9" s="14">
        <f t="shared" si="3"/>
        <v>0</v>
      </c>
      <c r="K9" s="13">
        <v>0</v>
      </c>
      <c r="L9" s="14">
        <f t="shared" si="4"/>
        <v>0</v>
      </c>
      <c r="M9" s="13">
        <v>0</v>
      </c>
      <c r="N9" s="14">
        <f t="shared" si="5"/>
        <v>0</v>
      </c>
      <c r="O9" s="13">
        <v>0</v>
      </c>
      <c r="P9" s="14">
        <f t="shared" si="6"/>
        <v>0</v>
      </c>
      <c r="Q9" s="29">
        <v>122457</v>
      </c>
      <c r="R9" s="15">
        <v>1</v>
      </c>
      <c r="S9" s="22">
        <f t="shared" si="7"/>
        <v>0.4</v>
      </c>
      <c r="T9" s="32">
        <v>1</v>
      </c>
      <c r="U9" s="52">
        <v>1</v>
      </c>
      <c r="V9" s="28">
        <f t="shared" si="9"/>
        <v>1</v>
      </c>
      <c r="W9" s="32">
        <f t="shared" si="10"/>
        <v>1</v>
      </c>
      <c r="X9" s="31">
        <v>1</v>
      </c>
      <c r="Y9" s="32">
        <f t="shared" si="13"/>
        <v>1</v>
      </c>
      <c r="Z9" s="31">
        <f t="shared" si="14"/>
        <v>0</v>
      </c>
      <c r="AA9" s="35">
        <f t="shared" si="15"/>
        <v>2</v>
      </c>
      <c r="AB9" s="15">
        <v>3</v>
      </c>
      <c r="AC9" s="52">
        <v>6</v>
      </c>
      <c r="AD9" s="15">
        <f t="shared" si="11"/>
        <v>18</v>
      </c>
      <c r="AE9" s="58">
        <f t="shared" si="12"/>
        <v>4</v>
      </c>
    </row>
    <row r="10" spans="1:31" ht="15" x14ac:dyDescent="0.2">
      <c r="A10" s="6">
        <v>9</v>
      </c>
      <c r="B10" s="7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45</v>
      </c>
      <c r="H10" s="14">
        <f t="shared" si="2"/>
        <v>3</v>
      </c>
      <c r="I10" s="13">
        <v>3.1</v>
      </c>
      <c r="J10" s="14">
        <f t="shared" si="3"/>
        <v>2</v>
      </c>
      <c r="K10" s="13">
        <v>0.15</v>
      </c>
      <c r="L10" s="14">
        <f t="shared" si="4"/>
        <v>1</v>
      </c>
      <c r="M10" s="13">
        <v>0</v>
      </c>
      <c r="N10" s="14">
        <f t="shared" si="5"/>
        <v>0</v>
      </c>
      <c r="O10" s="13">
        <v>0</v>
      </c>
      <c r="P10" s="14">
        <f t="shared" si="6"/>
        <v>0</v>
      </c>
      <c r="Q10" s="29">
        <v>386232</v>
      </c>
      <c r="R10" s="15">
        <v>3</v>
      </c>
      <c r="S10" s="22">
        <f t="shared" si="7"/>
        <v>1.6</v>
      </c>
      <c r="T10" s="32">
        <f t="shared" ref="T10:T27" si="16">ROUND(S10,0)</f>
        <v>2</v>
      </c>
      <c r="U10" s="52">
        <v>1</v>
      </c>
      <c r="V10" s="28">
        <f t="shared" si="9"/>
        <v>2</v>
      </c>
      <c r="W10" s="32">
        <f t="shared" si="10"/>
        <v>1</v>
      </c>
      <c r="X10" s="31">
        <v>2.2000000000000002</v>
      </c>
      <c r="Y10" s="32">
        <f t="shared" si="13"/>
        <v>2</v>
      </c>
      <c r="Z10" s="31">
        <f t="shared" si="14"/>
        <v>-1</v>
      </c>
      <c r="AA10" s="35">
        <f t="shared" si="15"/>
        <v>2</v>
      </c>
      <c r="AB10" s="15">
        <v>3</v>
      </c>
      <c r="AC10" s="52">
        <v>6</v>
      </c>
      <c r="AD10" s="15">
        <f t="shared" si="11"/>
        <v>18</v>
      </c>
      <c r="AE10" s="58">
        <f t="shared" si="12"/>
        <v>4</v>
      </c>
    </row>
    <row r="11" spans="1:31" ht="15" x14ac:dyDescent="0.2">
      <c r="A11" s="6">
        <v>10</v>
      </c>
      <c r="B11" s="7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26</v>
      </c>
      <c r="H11" s="14">
        <f t="shared" si="2"/>
        <v>2</v>
      </c>
      <c r="I11" s="13">
        <v>0</v>
      </c>
      <c r="J11" s="14">
        <f t="shared" si="3"/>
        <v>0</v>
      </c>
      <c r="K11" s="13">
        <v>0.37</v>
      </c>
      <c r="L11" s="14">
        <f t="shared" si="4"/>
        <v>1</v>
      </c>
      <c r="M11" s="13">
        <v>0</v>
      </c>
      <c r="N11" s="14">
        <f t="shared" si="5"/>
        <v>0</v>
      </c>
      <c r="O11" s="13">
        <v>0</v>
      </c>
      <c r="P11" s="14">
        <f t="shared" si="6"/>
        <v>0</v>
      </c>
      <c r="Q11" s="29">
        <v>249795</v>
      </c>
      <c r="R11" s="15">
        <v>2</v>
      </c>
      <c r="S11" s="22">
        <f t="shared" si="7"/>
        <v>1.0666666666666667</v>
      </c>
      <c r="T11" s="32">
        <f t="shared" si="16"/>
        <v>1</v>
      </c>
      <c r="U11" s="52">
        <v>1</v>
      </c>
      <c r="V11" s="28">
        <f t="shared" si="9"/>
        <v>1</v>
      </c>
      <c r="W11" s="32">
        <f t="shared" si="10"/>
        <v>1</v>
      </c>
      <c r="X11" s="31">
        <v>1.6</v>
      </c>
      <c r="Y11" s="32">
        <f t="shared" si="13"/>
        <v>2</v>
      </c>
      <c r="Z11" s="31">
        <f t="shared" si="14"/>
        <v>-1</v>
      </c>
      <c r="AA11" s="35">
        <f t="shared" si="15"/>
        <v>2</v>
      </c>
      <c r="AB11" s="15">
        <v>3</v>
      </c>
      <c r="AC11" s="52">
        <v>6</v>
      </c>
      <c r="AD11" s="15">
        <f t="shared" si="11"/>
        <v>18</v>
      </c>
      <c r="AE11" s="58">
        <f t="shared" si="12"/>
        <v>4</v>
      </c>
    </row>
    <row r="12" spans="1:31" ht="15" x14ac:dyDescent="0.2">
      <c r="A12" s="6">
        <v>11</v>
      </c>
      <c r="B12" s="7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43</v>
      </c>
      <c r="H12" s="14">
        <f t="shared" si="2"/>
        <v>3</v>
      </c>
      <c r="I12" s="13">
        <v>0</v>
      </c>
      <c r="J12" s="14">
        <f t="shared" si="3"/>
        <v>0</v>
      </c>
      <c r="K12" s="13">
        <v>3.61</v>
      </c>
      <c r="L12" s="14">
        <f t="shared" si="4"/>
        <v>3</v>
      </c>
      <c r="M12" s="13">
        <v>0.69</v>
      </c>
      <c r="N12" s="14">
        <f t="shared" si="5"/>
        <v>4</v>
      </c>
      <c r="O12" s="13">
        <v>4</v>
      </c>
      <c r="P12" s="14">
        <f t="shared" si="6"/>
        <v>2</v>
      </c>
      <c r="Q12" s="29">
        <v>296493</v>
      </c>
      <c r="R12" s="15">
        <v>2</v>
      </c>
      <c r="S12" s="22">
        <f t="shared" si="7"/>
        <v>2.5333333333333332</v>
      </c>
      <c r="T12" s="32">
        <f t="shared" si="16"/>
        <v>3</v>
      </c>
      <c r="U12" s="52">
        <v>3</v>
      </c>
      <c r="V12" s="28">
        <f t="shared" si="9"/>
        <v>9</v>
      </c>
      <c r="W12" s="32">
        <f t="shared" si="10"/>
        <v>3</v>
      </c>
      <c r="X12" s="31">
        <v>1</v>
      </c>
      <c r="Y12" s="32">
        <f t="shared" si="13"/>
        <v>1</v>
      </c>
      <c r="Z12" s="31">
        <f t="shared" si="14"/>
        <v>2</v>
      </c>
      <c r="AA12" s="37">
        <f t="shared" si="15"/>
        <v>4</v>
      </c>
      <c r="AB12" s="15">
        <v>3</v>
      </c>
      <c r="AC12" s="52">
        <v>6</v>
      </c>
      <c r="AD12" s="15">
        <f t="shared" si="11"/>
        <v>18</v>
      </c>
      <c r="AE12" s="58">
        <f t="shared" si="12"/>
        <v>4</v>
      </c>
    </row>
    <row r="13" spans="1:31" ht="15" x14ac:dyDescent="0.2">
      <c r="A13" s="6">
        <v>12</v>
      </c>
      <c r="B13" s="7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43</v>
      </c>
      <c r="H13" s="14">
        <f t="shared" si="2"/>
        <v>3</v>
      </c>
      <c r="I13" s="13">
        <v>0</v>
      </c>
      <c r="J13" s="14">
        <f t="shared" si="3"/>
        <v>0</v>
      </c>
      <c r="K13" s="13">
        <v>0.41</v>
      </c>
      <c r="L13" s="14">
        <f t="shared" si="4"/>
        <v>1</v>
      </c>
      <c r="M13" s="13">
        <v>0.09</v>
      </c>
      <c r="N13" s="14">
        <f t="shared" si="5"/>
        <v>1</v>
      </c>
      <c r="O13" s="13">
        <v>1</v>
      </c>
      <c r="P13" s="14">
        <f t="shared" si="6"/>
        <v>1</v>
      </c>
      <c r="Q13" s="29">
        <v>421261</v>
      </c>
      <c r="R13" s="15">
        <v>3</v>
      </c>
      <c r="S13" s="22">
        <f t="shared" si="7"/>
        <v>2.1333333333333333</v>
      </c>
      <c r="T13" s="32">
        <f t="shared" si="16"/>
        <v>2</v>
      </c>
      <c r="U13" s="52">
        <v>3</v>
      </c>
      <c r="V13" s="28">
        <f t="shared" si="9"/>
        <v>6</v>
      </c>
      <c r="W13" s="32">
        <f t="shared" si="10"/>
        <v>3</v>
      </c>
      <c r="X13" s="31">
        <v>1.2</v>
      </c>
      <c r="Y13" s="32">
        <f t="shared" si="13"/>
        <v>1</v>
      </c>
      <c r="Z13" s="31">
        <f t="shared" si="14"/>
        <v>2</v>
      </c>
      <c r="AA13" s="37">
        <f t="shared" si="15"/>
        <v>4</v>
      </c>
      <c r="AB13" s="15">
        <v>3</v>
      </c>
      <c r="AC13" s="52">
        <v>6</v>
      </c>
      <c r="AD13" s="15">
        <f t="shared" si="11"/>
        <v>18</v>
      </c>
      <c r="AE13" s="58">
        <f t="shared" si="12"/>
        <v>4</v>
      </c>
    </row>
    <row r="14" spans="1:31" ht="15" x14ac:dyDescent="0.2">
      <c r="A14" s="6">
        <v>13</v>
      </c>
      <c r="B14" s="7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36</v>
      </c>
      <c r="H14" s="14">
        <f t="shared" si="2"/>
        <v>2</v>
      </c>
      <c r="I14" s="13">
        <v>0</v>
      </c>
      <c r="J14" s="14">
        <f t="shared" si="3"/>
        <v>0</v>
      </c>
      <c r="K14" s="13">
        <v>0.02</v>
      </c>
      <c r="L14" s="14">
        <f t="shared" si="4"/>
        <v>1</v>
      </c>
      <c r="M14" s="13">
        <v>0</v>
      </c>
      <c r="N14" s="14">
        <f t="shared" si="5"/>
        <v>0</v>
      </c>
      <c r="O14" s="13">
        <v>0</v>
      </c>
      <c r="P14" s="14">
        <f t="shared" si="6"/>
        <v>0</v>
      </c>
      <c r="Q14" s="29">
        <v>194787</v>
      </c>
      <c r="R14" s="15">
        <v>2</v>
      </c>
      <c r="S14" s="22">
        <f t="shared" si="7"/>
        <v>1.0666666666666667</v>
      </c>
      <c r="T14" s="32">
        <f t="shared" si="16"/>
        <v>1</v>
      </c>
      <c r="U14" s="52">
        <v>1</v>
      </c>
      <c r="V14" s="28">
        <f t="shared" si="9"/>
        <v>1</v>
      </c>
      <c r="W14" s="32">
        <f t="shared" si="10"/>
        <v>1</v>
      </c>
      <c r="X14" s="31">
        <v>1.6</v>
      </c>
      <c r="Y14" s="32">
        <f t="shared" si="13"/>
        <v>2</v>
      </c>
      <c r="Z14" s="31">
        <f t="shared" si="14"/>
        <v>-1</v>
      </c>
      <c r="AA14" s="35">
        <f t="shared" si="15"/>
        <v>2</v>
      </c>
      <c r="AB14" s="15">
        <v>3</v>
      </c>
      <c r="AC14" s="52">
        <v>6</v>
      </c>
      <c r="AD14" s="15">
        <f t="shared" si="11"/>
        <v>18</v>
      </c>
      <c r="AE14" s="58">
        <f t="shared" si="12"/>
        <v>4</v>
      </c>
    </row>
    <row r="15" spans="1:31" ht="15" x14ac:dyDescent="0.2">
      <c r="A15" s="6">
        <v>14</v>
      </c>
      <c r="B15" s="7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45</v>
      </c>
      <c r="H15" s="14">
        <f t="shared" si="2"/>
        <v>3</v>
      </c>
      <c r="I15" s="13">
        <v>0</v>
      </c>
      <c r="J15" s="14">
        <f t="shared" si="3"/>
        <v>0</v>
      </c>
      <c r="K15" s="13">
        <v>0.66</v>
      </c>
      <c r="L15" s="14">
        <f t="shared" si="4"/>
        <v>2</v>
      </c>
      <c r="M15" s="13">
        <v>0</v>
      </c>
      <c r="N15" s="14">
        <f t="shared" si="5"/>
        <v>0</v>
      </c>
      <c r="O15" s="13">
        <v>1</v>
      </c>
      <c r="P15" s="14">
        <f t="shared" si="6"/>
        <v>1</v>
      </c>
      <c r="Q15" s="29">
        <v>218443</v>
      </c>
      <c r="R15" s="15">
        <v>2</v>
      </c>
      <c r="S15" s="22">
        <f t="shared" si="7"/>
        <v>1.6</v>
      </c>
      <c r="T15" s="32">
        <f t="shared" si="16"/>
        <v>2</v>
      </c>
      <c r="U15" s="52">
        <v>1</v>
      </c>
      <c r="V15" s="28">
        <f t="shared" si="9"/>
        <v>2</v>
      </c>
      <c r="W15" s="32">
        <f t="shared" si="10"/>
        <v>1</v>
      </c>
      <c r="X15" s="31">
        <v>1</v>
      </c>
      <c r="Y15" s="32">
        <f t="shared" si="13"/>
        <v>1</v>
      </c>
      <c r="Z15" s="31">
        <f t="shared" si="14"/>
        <v>0</v>
      </c>
      <c r="AA15" s="35">
        <f t="shared" si="15"/>
        <v>2</v>
      </c>
      <c r="AB15" s="15">
        <v>3</v>
      </c>
      <c r="AC15" s="52">
        <v>6</v>
      </c>
      <c r="AD15" s="15">
        <f t="shared" si="11"/>
        <v>18</v>
      </c>
      <c r="AE15" s="58">
        <f t="shared" si="12"/>
        <v>4</v>
      </c>
    </row>
    <row r="16" spans="1:31" ht="15" x14ac:dyDescent="0.2">
      <c r="A16" s="6">
        <v>15</v>
      </c>
      <c r="B16" s="7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21</v>
      </c>
      <c r="H16" s="14">
        <f t="shared" si="2"/>
        <v>2</v>
      </c>
      <c r="I16" s="13">
        <v>0</v>
      </c>
      <c r="J16" s="14">
        <f t="shared" si="3"/>
        <v>0</v>
      </c>
      <c r="K16" s="13">
        <v>4.08</v>
      </c>
      <c r="L16" s="14">
        <f t="shared" si="4"/>
        <v>3</v>
      </c>
      <c r="M16" s="13">
        <v>0</v>
      </c>
      <c r="N16" s="14">
        <f t="shared" si="5"/>
        <v>0</v>
      </c>
      <c r="O16" s="13">
        <v>2</v>
      </c>
      <c r="P16" s="14">
        <f t="shared" si="6"/>
        <v>1</v>
      </c>
      <c r="Q16" s="29">
        <v>208610</v>
      </c>
      <c r="R16" s="15">
        <v>2</v>
      </c>
      <c r="S16" s="22">
        <f t="shared" si="7"/>
        <v>1.4666666666666666</v>
      </c>
      <c r="T16" s="32">
        <f t="shared" si="16"/>
        <v>1</v>
      </c>
      <c r="U16" s="52">
        <v>2</v>
      </c>
      <c r="V16" s="28">
        <f t="shared" si="9"/>
        <v>2</v>
      </c>
      <c r="W16" s="32">
        <f t="shared" si="10"/>
        <v>1</v>
      </c>
      <c r="X16" s="31">
        <v>1.2</v>
      </c>
      <c r="Y16" s="32">
        <f t="shared" si="13"/>
        <v>1</v>
      </c>
      <c r="Z16" s="31">
        <f t="shared" si="14"/>
        <v>0</v>
      </c>
      <c r="AA16" s="35">
        <f t="shared" si="15"/>
        <v>2</v>
      </c>
      <c r="AB16" s="15">
        <v>3</v>
      </c>
      <c r="AC16" s="52">
        <v>6</v>
      </c>
      <c r="AD16" s="15">
        <f t="shared" si="11"/>
        <v>18</v>
      </c>
      <c r="AE16" s="59">
        <f t="shared" si="12"/>
        <v>4</v>
      </c>
    </row>
    <row r="17" spans="1:31" ht="15" x14ac:dyDescent="0.2">
      <c r="A17" s="6">
        <v>16</v>
      </c>
      <c r="B17" s="7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42</v>
      </c>
      <c r="H17" s="14">
        <f t="shared" si="2"/>
        <v>3</v>
      </c>
      <c r="I17" s="13">
        <v>0</v>
      </c>
      <c r="J17" s="14">
        <f t="shared" si="3"/>
        <v>0</v>
      </c>
      <c r="K17" s="13">
        <v>2.25</v>
      </c>
      <c r="L17" s="14">
        <f t="shared" si="4"/>
        <v>2</v>
      </c>
      <c r="M17" s="13">
        <v>0</v>
      </c>
      <c r="N17" s="14">
        <f t="shared" si="5"/>
        <v>0</v>
      </c>
      <c r="O17" s="13">
        <v>3</v>
      </c>
      <c r="P17" s="14">
        <f t="shared" si="6"/>
        <v>2</v>
      </c>
      <c r="Q17" s="29">
        <v>412286</v>
      </c>
      <c r="R17" s="15">
        <v>3</v>
      </c>
      <c r="S17" s="22">
        <f t="shared" si="7"/>
        <v>2.1333333333333333</v>
      </c>
      <c r="T17" s="32">
        <f t="shared" si="16"/>
        <v>2</v>
      </c>
      <c r="U17" s="52">
        <v>3</v>
      </c>
      <c r="V17" s="28">
        <f t="shared" si="9"/>
        <v>6</v>
      </c>
      <c r="W17" s="32">
        <f t="shared" ref="W17:W27" si="17">IF(V17&lt;3,1,IF(V17&lt;5,2,IF(V17&lt;12,3,4)))</f>
        <v>3</v>
      </c>
      <c r="X17" s="31">
        <v>1</v>
      </c>
      <c r="Y17" s="32">
        <f t="shared" ref="Y17:Y27" si="18">ROUND(X17,0)</f>
        <v>1</v>
      </c>
      <c r="Z17" s="31">
        <f t="shared" ref="Z17:Z27" si="19">W17-Y17</f>
        <v>2</v>
      </c>
      <c r="AA17" s="35">
        <f t="shared" si="15"/>
        <v>4</v>
      </c>
      <c r="AB17" s="15">
        <v>3</v>
      </c>
      <c r="AC17" s="52">
        <v>6</v>
      </c>
      <c r="AD17" s="15">
        <f t="shared" si="11"/>
        <v>18</v>
      </c>
      <c r="AE17" s="58">
        <f t="shared" si="12"/>
        <v>4</v>
      </c>
    </row>
    <row r="18" spans="1:31" ht="15" x14ac:dyDescent="0.2">
      <c r="A18" s="6">
        <v>17</v>
      </c>
      <c r="B18" s="7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50</v>
      </c>
      <c r="H18" s="14">
        <f t="shared" si="2"/>
        <v>3</v>
      </c>
      <c r="I18" s="13">
        <v>0</v>
      </c>
      <c r="J18" s="14">
        <f t="shared" si="3"/>
        <v>0</v>
      </c>
      <c r="K18" s="13">
        <v>6.61</v>
      </c>
      <c r="L18" s="14">
        <f t="shared" si="4"/>
        <v>4</v>
      </c>
      <c r="M18" s="13">
        <v>0.13</v>
      </c>
      <c r="N18" s="14">
        <f t="shared" si="5"/>
        <v>2</v>
      </c>
      <c r="O18" s="13">
        <v>2</v>
      </c>
      <c r="P18" s="14">
        <f t="shared" si="6"/>
        <v>1</v>
      </c>
      <c r="Q18" s="29">
        <v>373718</v>
      </c>
      <c r="R18" s="15">
        <v>3</v>
      </c>
      <c r="S18" s="22">
        <f t="shared" si="7"/>
        <v>2.4</v>
      </c>
      <c r="T18" s="32">
        <f t="shared" si="16"/>
        <v>2</v>
      </c>
      <c r="U18" s="52">
        <v>3</v>
      </c>
      <c r="V18" s="28">
        <f t="shared" si="9"/>
        <v>6</v>
      </c>
      <c r="W18" s="32">
        <f t="shared" si="17"/>
        <v>3</v>
      </c>
      <c r="X18" s="31">
        <v>1.6</v>
      </c>
      <c r="Y18" s="32">
        <f t="shared" si="18"/>
        <v>2</v>
      </c>
      <c r="Z18" s="31">
        <f t="shared" si="19"/>
        <v>1</v>
      </c>
      <c r="AA18" s="35">
        <f t="shared" si="15"/>
        <v>3</v>
      </c>
      <c r="AB18" s="15">
        <v>3</v>
      </c>
      <c r="AC18" s="52">
        <v>6</v>
      </c>
      <c r="AD18" s="15">
        <f t="shared" si="11"/>
        <v>18</v>
      </c>
      <c r="AE18" s="58">
        <f t="shared" si="12"/>
        <v>4</v>
      </c>
    </row>
    <row r="19" spans="1:31" ht="15" x14ac:dyDescent="0.2">
      <c r="A19" s="6">
        <v>18</v>
      </c>
      <c r="B19" s="7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38</v>
      </c>
      <c r="H19" s="14">
        <f t="shared" si="2"/>
        <v>3</v>
      </c>
      <c r="I19" s="13">
        <v>0.5</v>
      </c>
      <c r="J19" s="14">
        <f t="shared" si="3"/>
        <v>1</v>
      </c>
      <c r="K19" s="13">
        <v>2.64</v>
      </c>
      <c r="L19" s="14">
        <f t="shared" si="4"/>
        <v>3</v>
      </c>
      <c r="M19" s="13">
        <v>0</v>
      </c>
      <c r="N19" s="14">
        <f t="shared" si="5"/>
        <v>0</v>
      </c>
      <c r="O19" s="13">
        <v>1</v>
      </c>
      <c r="P19" s="14">
        <f t="shared" si="6"/>
        <v>1</v>
      </c>
      <c r="Q19" s="29">
        <v>376521</v>
      </c>
      <c r="R19" s="15">
        <v>3</v>
      </c>
      <c r="S19" s="22">
        <f t="shared" si="7"/>
        <v>2.0666666666666669</v>
      </c>
      <c r="T19" s="32">
        <f t="shared" si="16"/>
        <v>2</v>
      </c>
      <c r="U19" s="52">
        <v>2</v>
      </c>
      <c r="V19" s="28">
        <f t="shared" si="9"/>
        <v>4</v>
      </c>
      <c r="W19" s="32">
        <f t="shared" si="17"/>
        <v>2</v>
      </c>
      <c r="X19" s="31">
        <v>1</v>
      </c>
      <c r="Y19" s="32">
        <f t="shared" si="18"/>
        <v>1</v>
      </c>
      <c r="Z19" s="31">
        <f t="shared" si="19"/>
        <v>1</v>
      </c>
      <c r="AA19" s="53">
        <f t="shared" ref="AA17:AA27" si="20">IF(Z19&lt;-1,1,IF(Z19&lt;1,2,IF(Z19=1,3,4)))</f>
        <v>3</v>
      </c>
      <c r="AB19" s="15">
        <v>3</v>
      </c>
      <c r="AC19" s="52">
        <v>6</v>
      </c>
      <c r="AD19" s="15">
        <f t="shared" si="11"/>
        <v>18</v>
      </c>
      <c r="AE19" s="58">
        <f t="shared" si="12"/>
        <v>4</v>
      </c>
    </row>
    <row r="20" spans="1:31" ht="15" x14ac:dyDescent="0.2">
      <c r="A20" s="6">
        <v>19</v>
      </c>
      <c r="B20" s="7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33</v>
      </c>
      <c r="H20" s="14">
        <f t="shared" si="2"/>
        <v>2</v>
      </c>
      <c r="I20" s="13">
        <v>0</v>
      </c>
      <c r="J20" s="14">
        <f t="shared" si="3"/>
        <v>0</v>
      </c>
      <c r="K20" s="13">
        <v>0.17</v>
      </c>
      <c r="L20" s="14">
        <f t="shared" si="4"/>
        <v>1</v>
      </c>
      <c r="M20" s="13">
        <v>0</v>
      </c>
      <c r="N20" s="14">
        <f t="shared" si="5"/>
        <v>0</v>
      </c>
      <c r="O20" s="13">
        <v>0</v>
      </c>
      <c r="P20" s="14">
        <f t="shared" si="6"/>
        <v>0</v>
      </c>
      <c r="Q20" s="29">
        <v>291665</v>
      </c>
      <c r="R20" s="15">
        <v>2</v>
      </c>
      <c r="S20" s="22">
        <f t="shared" si="7"/>
        <v>1.0666666666666667</v>
      </c>
      <c r="T20" s="32">
        <f t="shared" si="16"/>
        <v>1</v>
      </c>
      <c r="U20" s="52">
        <v>2</v>
      </c>
      <c r="V20" s="28">
        <f t="shared" si="9"/>
        <v>2</v>
      </c>
      <c r="W20" s="32">
        <f t="shared" si="17"/>
        <v>1</v>
      </c>
      <c r="X20" s="31">
        <v>1.2</v>
      </c>
      <c r="Y20" s="32">
        <f t="shared" si="18"/>
        <v>1</v>
      </c>
      <c r="Z20" s="31">
        <f t="shared" si="19"/>
        <v>0</v>
      </c>
      <c r="AA20" s="35">
        <f t="shared" si="20"/>
        <v>2</v>
      </c>
      <c r="AB20" s="15">
        <v>3</v>
      </c>
      <c r="AC20" s="52">
        <v>6</v>
      </c>
      <c r="AD20" s="15">
        <f t="shared" si="11"/>
        <v>18</v>
      </c>
      <c r="AE20" s="58">
        <f t="shared" si="12"/>
        <v>4</v>
      </c>
    </row>
    <row r="21" spans="1:31" ht="15" x14ac:dyDescent="0.2">
      <c r="A21" s="6">
        <v>20</v>
      </c>
      <c r="B21" s="7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19</v>
      </c>
      <c r="H21" s="14">
        <f t="shared" si="2"/>
        <v>1</v>
      </c>
      <c r="I21" s="13">
        <v>0</v>
      </c>
      <c r="J21" s="14">
        <f t="shared" si="3"/>
        <v>0</v>
      </c>
      <c r="K21" s="13">
        <v>1.79</v>
      </c>
      <c r="L21" s="14">
        <f t="shared" si="4"/>
        <v>2</v>
      </c>
      <c r="M21" s="13">
        <v>0.09</v>
      </c>
      <c r="N21" s="14">
        <f t="shared" si="5"/>
        <v>1</v>
      </c>
      <c r="O21" s="13">
        <v>0</v>
      </c>
      <c r="P21" s="14">
        <f t="shared" si="6"/>
        <v>0</v>
      </c>
      <c r="Q21" s="29">
        <v>222333</v>
      </c>
      <c r="R21" s="15">
        <v>2</v>
      </c>
      <c r="S21" s="22">
        <f t="shared" si="7"/>
        <v>1.2</v>
      </c>
      <c r="T21" s="32">
        <f t="shared" si="16"/>
        <v>1</v>
      </c>
      <c r="U21" s="52">
        <v>2</v>
      </c>
      <c r="V21" s="28">
        <f t="shared" si="9"/>
        <v>2</v>
      </c>
      <c r="W21" s="32">
        <f t="shared" si="17"/>
        <v>1</v>
      </c>
      <c r="X21" s="31">
        <v>2.2000000000000002</v>
      </c>
      <c r="Y21" s="32">
        <f t="shared" si="18"/>
        <v>2</v>
      </c>
      <c r="Z21" s="31">
        <f t="shared" si="19"/>
        <v>-1</v>
      </c>
      <c r="AA21" s="35">
        <f t="shared" si="20"/>
        <v>2</v>
      </c>
      <c r="AB21" s="15">
        <v>3</v>
      </c>
      <c r="AC21" s="52">
        <v>6</v>
      </c>
      <c r="AD21" s="15">
        <f t="shared" si="11"/>
        <v>18</v>
      </c>
      <c r="AE21" s="58">
        <f t="shared" si="12"/>
        <v>4</v>
      </c>
    </row>
    <row r="22" spans="1:31" ht="15" x14ac:dyDescent="0.2">
      <c r="A22" s="6">
        <v>21</v>
      </c>
      <c r="B22" s="7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37</v>
      </c>
      <c r="H22" s="14">
        <f t="shared" si="2"/>
        <v>2</v>
      </c>
      <c r="I22" s="13">
        <v>6.9</v>
      </c>
      <c r="J22" s="14">
        <f t="shared" si="3"/>
        <v>2</v>
      </c>
      <c r="K22" s="13">
        <v>0.11</v>
      </c>
      <c r="L22" s="14">
        <f t="shared" si="4"/>
        <v>1</v>
      </c>
      <c r="M22" s="13">
        <v>0</v>
      </c>
      <c r="N22" s="14">
        <f t="shared" si="5"/>
        <v>0</v>
      </c>
      <c r="O22" s="13">
        <v>0</v>
      </c>
      <c r="P22" s="14">
        <f t="shared" si="6"/>
        <v>0</v>
      </c>
      <c r="Q22" s="29">
        <v>319694</v>
      </c>
      <c r="R22" s="15">
        <v>2</v>
      </c>
      <c r="S22" s="22">
        <f t="shared" si="7"/>
        <v>1.3333333333333333</v>
      </c>
      <c r="T22" s="32">
        <f t="shared" si="16"/>
        <v>1</v>
      </c>
      <c r="U22" s="52">
        <v>1</v>
      </c>
      <c r="V22" s="28">
        <f t="shared" si="9"/>
        <v>1</v>
      </c>
      <c r="W22" s="32">
        <f t="shared" si="17"/>
        <v>1</v>
      </c>
      <c r="X22" s="31">
        <v>1.6</v>
      </c>
      <c r="Y22" s="32">
        <f t="shared" si="18"/>
        <v>2</v>
      </c>
      <c r="Z22" s="31">
        <f t="shared" si="19"/>
        <v>-1</v>
      </c>
      <c r="AA22" s="35">
        <f t="shared" si="20"/>
        <v>2</v>
      </c>
      <c r="AB22" s="15">
        <v>3</v>
      </c>
      <c r="AC22" s="52">
        <v>6</v>
      </c>
      <c r="AD22" s="15">
        <f t="shared" si="11"/>
        <v>18</v>
      </c>
      <c r="AE22" s="58">
        <f t="shared" si="12"/>
        <v>4</v>
      </c>
    </row>
    <row r="23" spans="1:31" ht="15" x14ac:dyDescent="0.2">
      <c r="A23" s="6">
        <v>22</v>
      </c>
      <c r="B23" s="7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246</v>
      </c>
      <c r="H23" s="14">
        <f t="shared" si="2"/>
        <v>4</v>
      </c>
      <c r="I23" s="13">
        <v>57.1</v>
      </c>
      <c r="J23" s="14">
        <f t="shared" si="3"/>
        <v>4</v>
      </c>
      <c r="K23" s="13">
        <v>3.41</v>
      </c>
      <c r="L23" s="14">
        <f t="shared" si="4"/>
        <v>3</v>
      </c>
      <c r="M23" s="13">
        <v>0.15</v>
      </c>
      <c r="N23" s="14">
        <f t="shared" si="5"/>
        <v>2</v>
      </c>
      <c r="O23" s="13">
        <v>4</v>
      </c>
      <c r="P23" s="14">
        <f t="shared" si="6"/>
        <v>2</v>
      </c>
      <c r="Q23" s="29">
        <v>937409</v>
      </c>
      <c r="R23" s="15">
        <v>4</v>
      </c>
      <c r="S23" s="22">
        <f t="shared" si="7"/>
        <v>3.3333333333333335</v>
      </c>
      <c r="T23" s="32">
        <f t="shared" si="16"/>
        <v>3</v>
      </c>
      <c r="U23" s="52">
        <v>4</v>
      </c>
      <c r="V23" s="28">
        <f t="shared" si="9"/>
        <v>12</v>
      </c>
      <c r="W23" s="32">
        <f t="shared" si="17"/>
        <v>4</v>
      </c>
      <c r="X23" s="31">
        <v>3.2</v>
      </c>
      <c r="Y23" s="32">
        <f t="shared" si="18"/>
        <v>3</v>
      </c>
      <c r="Z23" s="31">
        <f t="shared" si="19"/>
        <v>1</v>
      </c>
      <c r="AA23" s="53">
        <f t="shared" si="20"/>
        <v>3</v>
      </c>
      <c r="AB23" s="15">
        <v>3</v>
      </c>
      <c r="AC23" s="52">
        <v>6</v>
      </c>
      <c r="AD23" s="15">
        <f t="shared" si="11"/>
        <v>18</v>
      </c>
      <c r="AE23" s="58">
        <f t="shared" si="12"/>
        <v>4</v>
      </c>
    </row>
    <row r="24" spans="1:31" ht="15" x14ac:dyDescent="0.2">
      <c r="A24" s="6">
        <v>23</v>
      </c>
      <c r="B24" s="7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46</v>
      </c>
      <c r="H24" s="14">
        <f t="shared" si="2"/>
        <v>3</v>
      </c>
      <c r="I24" s="13">
        <v>0</v>
      </c>
      <c r="J24" s="14">
        <f t="shared" si="3"/>
        <v>0</v>
      </c>
      <c r="K24" s="13">
        <v>8.76</v>
      </c>
      <c r="L24" s="14">
        <f t="shared" si="4"/>
        <v>4</v>
      </c>
      <c r="M24" s="13">
        <v>0.05</v>
      </c>
      <c r="N24" s="14">
        <f t="shared" si="5"/>
        <v>1</v>
      </c>
      <c r="O24" s="13">
        <v>7</v>
      </c>
      <c r="P24" s="14">
        <f t="shared" si="6"/>
        <v>4</v>
      </c>
      <c r="Q24" s="29">
        <v>353175</v>
      </c>
      <c r="R24" s="15">
        <v>3</v>
      </c>
      <c r="S24" s="22">
        <f t="shared" si="7"/>
        <v>2.5333333333333332</v>
      </c>
      <c r="T24" s="32">
        <f t="shared" si="16"/>
        <v>3</v>
      </c>
      <c r="U24" s="52">
        <v>4</v>
      </c>
      <c r="V24" s="28">
        <f t="shared" si="9"/>
        <v>12</v>
      </c>
      <c r="W24" s="32">
        <f t="shared" si="17"/>
        <v>4</v>
      </c>
      <c r="X24" s="31">
        <v>1.6</v>
      </c>
      <c r="Y24" s="32">
        <f t="shared" si="18"/>
        <v>2</v>
      </c>
      <c r="Z24" s="31">
        <f t="shared" si="19"/>
        <v>2</v>
      </c>
      <c r="AA24" s="53">
        <f t="shared" si="20"/>
        <v>4</v>
      </c>
      <c r="AB24" s="15">
        <v>3</v>
      </c>
      <c r="AC24" s="52">
        <v>6</v>
      </c>
      <c r="AD24" s="15">
        <f t="shared" si="11"/>
        <v>18</v>
      </c>
      <c r="AE24" s="58">
        <f t="shared" si="12"/>
        <v>4</v>
      </c>
    </row>
    <row r="25" spans="1:31" ht="15" x14ac:dyDescent="0.2">
      <c r="A25" s="6">
        <v>24</v>
      </c>
      <c r="B25" s="7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28</v>
      </c>
      <c r="H25" s="14">
        <f t="shared" si="2"/>
        <v>2</v>
      </c>
      <c r="I25" s="13">
        <v>0</v>
      </c>
      <c r="J25" s="14">
        <f t="shared" si="3"/>
        <v>0</v>
      </c>
      <c r="K25" s="13">
        <v>5.51</v>
      </c>
      <c r="L25" s="14">
        <f t="shared" si="4"/>
        <v>3</v>
      </c>
      <c r="M25" s="13">
        <v>0</v>
      </c>
      <c r="N25" s="14">
        <f t="shared" si="5"/>
        <v>0</v>
      </c>
      <c r="O25" s="13">
        <v>1</v>
      </c>
      <c r="P25" s="14">
        <f t="shared" si="6"/>
        <v>1</v>
      </c>
      <c r="Q25" s="29">
        <v>247932</v>
      </c>
      <c r="R25" s="15">
        <v>2</v>
      </c>
      <c r="S25" s="22">
        <f t="shared" si="7"/>
        <v>1.7333333333333334</v>
      </c>
      <c r="T25" s="32">
        <f t="shared" si="16"/>
        <v>2</v>
      </c>
      <c r="U25" s="52">
        <v>4</v>
      </c>
      <c r="V25" s="28">
        <f t="shared" si="9"/>
        <v>8</v>
      </c>
      <c r="W25" s="32">
        <f t="shared" si="17"/>
        <v>3</v>
      </c>
      <c r="X25" s="31">
        <v>1.6</v>
      </c>
      <c r="Y25" s="32">
        <f t="shared" si="18"/>
        <v>2</v>
      </c>
      <c r="Z25" s="31">
        <f t="shared" si="19"/>
        <v>1</v>
      </c>
      <c r="AA25" s="53">
        <f t="shared" si="20"/>
        <v>3</v>
      </c>
      <c r="AB25" s="15">
        <v>3</v>
      </c>
      <c r="AC25" s="52">
        <v>6</v>
      </c>
      <c r="AD25" s="15">
        <f t="shared" si="11"/>
        <v>18</v>
      </c>
      <c r="AE25" s="58">
        <f t="shared" si="12"/>
        <v>4</v>
      </c>
    </row>
    <row r="26" spans="1:31" ht="15" x14ac:dyDescent="0.2">
      <c r="A26" s="6">
        <v>25</v>
      </c>
      <c r="B26" s="7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12</v>
      </c>
      <c r="H26" s="14">
        <f t="shared" si="2"/>
        <v>1</v>
      </c>
      <c r="I26" s="13">
        <v>0</v>
      </c>
      <c r="J26" s="14">
        <f t="shared" si="3"/>
        <v>0</v>
      </c>
      <c r="K26" s="13">
        <v>0.18</v>
      </c>
      <c r="L26" s="14">
        <f t="shared" si="4"/>
        <v>1</v>
      </c>
      <c r="M26" s="13">
        <v>0</v>
      </c>
      <c r="N26" s="14">
        <f t="shared" si="5"/>
        <v>0</v>
      </c>
      <c r="O26" s="13">
        <v>0</v>
      </c>
      <c r="P26" s="14">
        <f t="shared" si="6"/>
        <v>0</v>
      </c>
      <c r="Q26" s="29">
        <v>167454</v>
      </c>
      <c r="R26" s="15">
        <v>1</v>
      </c>
      <c r="S26" s="22">
        <f t="shared" si="7"/>
        <v>0.53333333333333333</v>
      </c>
      <c r="T26" s="32">
        <f t="shared" si="16"/>
        <v>1</v>
      </c>
      <c r="U26" s="52">
        <v>1</v>
      </c>
      <c r="V26" s="28">
        <f t="shared" si="9"/>
        <v>1</v>
      </c>
      <c r="W26" s="32">
        <f t="shared" si="17"/>
        <v>1</v>
      </c>
      <c r="X26" s="31">
        <v>1.6</v>
      </c>
      <c r="Y26" s="32">
        <f t="shared" si="18"/>
        <v>2</v>
      </c>
      <c r="Z26" s="31">
        <f t="shared" si="19"/>
        <v>-1</v>
      </c>
      <c r="AA26" s="35">
        <f t="shared" si="20"/>
        <v>2</v>
      </c>
      <c r="AB26" s="15">
        <v>3</v>
      </c>
      <c r="AC26" s="52">
        <v>6</v>
      </c>
      <c r="AD26" s="15">
        <f t="shared" si="11"/>
        <v>18</v>
      </c>
      <c r="AE26" s="58">
        <f t="shared" si="12"/>
        <v>4</v>
      </c>
    </row>
    <row r="27" spans="1:31" ht="15.75" thickBot="1" x14ac:dyDescent="0.25">
      <c r="A27" s="9">
        <v>26</v>
      </c>
      <c r="B27" s="10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35</v>
      </c>
      <c r="H27" s="20">
        <f t="shared" si="2"/>
        <v>2</v>
      </c>
      <c r="I27" s="19">
        <v>0</v>
      </c>
      <c r="J27" s="20">
        <f t="shared" si="3"/>
        <v>0</v>
      </c>
      <c r="K27" s="19">
        <v>9.19</v>
      </c>
      <c r="L27" s="20">
        <f t="shared" si="4"/>
        <v>4</v>
      </c>
      <c r="M27" s="19">
        <v>0.16</v>
      </c>
      <c r="N27" s="20">
        <f t="shared" si="5"/>
        <v>2</v>
      </c>
      <c r="O27" s="19">
        <v>3</v>
      </c>
      <c r="P27" s="20">
        <f t="shared" si="6"/>
        <v>2</v>
      </c>
      <c r="Q27" s="29">
        <v>478755</v>
      </c>
      <c r="R27" s="15">
        <v>3</v>
      </c>
      <c r="S27" s="22">
        <f t="shared" si="7"/>
        <v>2.5333333333333332</v>
      </c>
      <c r="T27" s="33">
        <f t="shared" si="16"/>
        <v>3</v>
      </c>
      <c r="U27" s="52">
        <v>3</v>
      </c>
      <c r="V27" s="28">
        <f t="shared" si="9"/>
        <v>9</v>
      </c>
      <c r="W27" s="33">
        <f t="shared" si="17"/>
        <v>3</v>
      </c>
      <c r="X27" s="31">
        <v>1.6</v>
      </c>
      <c r="Y27" s="33">
        <f t="shared" si="18"/>
        <v>2</v>
      </c>
      <c r="Z27" s="31">
        <f t="shared" si="19"/>
        <v>1</v>
      </c>
      <c r="AA27" s="54">
        <f t="shared" si="20"/>
        <v>3</v>
      </c>
      <c r="AB27" s="15">
        <v>3</v>
      </c>
      <c r="AC27" s="52">
        <v>6</v>
      </c>
      <c r="AD27" s="15">
        <f t="shared" si="11"/>
        <v>18</v>
      </c>
      <c r="AE27" s="58">
        <f t="shared" si="12"/>
        <v>4</v>
      </c>
    </row>
  </sheetData>
  <sortState xmlns:xlrd2="http://schemas.microsoft.com/office/spreadsheetml/2017/richdata2" ref="A2:AE27">
    <sortCondition ref="A11:A27"/>
  </sortState>
  <conditionalFormatting sqref="X2:X5 X7:X27">
    <cfRule type="containsBlanks" dxfId="1" priority="3">
      <formula>LEN(TRIM(X2))=0</formula>
    </cfRule>
  </conditionalFormatting>
  <conditionalFormatting sqref="W2:W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8503-A272-43AC-937A-4CA310014AF7}">
  <dimension ref="A1:Y27"/>
  <sheetViews>
    <sheetView zoomScale="80" zoomScaleNormal="80" workbookViewId="0"/>
  </sheetViews>
  <sheetFormatPr defaultRowHeight="15" x14ac:dyDescent="0.25"/>
  <cols>
    <col min="2" max="2" width="27.5703125" customWidth="1"/>
    <col min="3" max="3" width="16.140625" customWidth="1"/>
    <col min="4" max="4" width="12.7109375" customWidth="1"/>
    <col min="5" max="5" width="15.7109375" customWidth="1"/>
    <col min="6" max="6" width="13.28515625" customWidth="1"/>
    <col min="7" max="7" width="16.140625" customWidth="1"/>
    <col min="8" max="8" width="18" customWidth="1"/>
    <col min="9" max="9" width="15" customWidth="1"/>
    <col min="10" max="12" width="14.28515625" customWidth="1"/>
    <col min="13" max="13" width="16.28515625" customWidth="1"/>
    <col min="14" max="14" width="15.28515625" customWidth="1"/>
    <col min="15" max="16" width="13.28515625" customWidth="1"/>
    <col min="17" max="17" width="13.85546875" customWidth="1"/>
    <col min="18" max="18" width="15.5703125" customWidth="1"/>
    <col min="19" max="20" width="17" customWidth="1"/>
    <col min="21" max="21" width="18" customWidth="1"/>
    <col min="22" max="22" width="16.140625" customWidth="1"/>
    <col min="23" max="23" width="14.7109375" customWidth="1"/>
    <col min="24" max="24" width="16.28515625" customWidth="1"/>
    <col min="25" max="25" width="21" customWidth="1"/>
  </cols>
  <sheetData>
    <row r="1" spans="1:25" ht="120" x14ac:dyDescent="0.25">
      <c r="A1" s="47" t="s">
        <v>0</v>
      </c>
      <c r="B1" s="48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8</v>
      </c>
      <c r="H1" s="5" t="s">
        <v>9</v>
      </c>
      <c r="I1" s="4" t="s">
        <v>52</v>
      </c>
      <c r="J1" s="5" t="s">
        <v>11</v>
      </c>
      <c r="K1" s="11" t="s">
        <v>59</v>
      </c>
      <c r="L1" s="11" t="s">
        <v>60</v>
      </c>
      <c r="M1" s="21" t="s">
        <v>12</v>
      </c>
      <c r="N1" s="24" t="s">
        <v>13</v>
      </c>
      <c r="O1" s="11" t="s">
        <v>14</v>
      </c>
      <c r="P1" s="27" t="s">
        <v>15</v>
      </c>
      <c r="Q1" s="24" t="s">
        <v>16</v>
      </c>
      <c r="R1" s="21" t="s">
        <v>17</v>
      </c>
      <c r="S1" s="24" t="s">
        <v>18</v>
      </c>
      <c r="T1" s="21" t="s">
        <v>19</v>
      </c>
      <c r="U1" s="24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s="6">
        <v>1</v>
      </c>
      <c r="B2" s="12" t="s">
        <v>25</v>
      </c>
      <c r="C2" s="13">
        <v>234.9</v>
      </c>
      <c r="D2" s="14">
        <f t="shared" ref="D2:D27" si="0">IF(C2&lt;72.1,1,IF(C2&lt;114.6,2,IF(C2&lt;175.2,3,4)))</f>
        <v>4</v>
      </c>
      <c r="E2" s="13">
        <v>26.32</v>
      </c>
      <c r="F2" s="14">
        <f t="shared" ref="F2:F27" si="1">IF(E2=0,0,IF(E2&lt;2.6,1,IF(E2&lt;10.6,2,IF(E2&lt;26.3,3,4))))</f>
        <v>4</v>
      </c>
      <c r="G2" s="13">
        <v>71</v>
      </c>
      <c r="H2" s="14">
        <f t="shared" ref="H2:H27" si="2">IF(G2&lt;21,1,IF(G2&lt;38,2,IF(G2&lt;71,3,4)))</f>
        <v>4</v>
      </c>
      <c r="I2" s="13">
        <v>4.5</v>
      </c>
      <c r="J2" s="14">
        <f t="shared" ref="J2:J27" si="3">IF(I2=0,0,IF(I2&lt;3.1,1,IF(I2&lt;7,2,4)))</f>
        <v>2</v>
      </c>
      <c r="K2" s="29">
        <v>672513</v>
      </c>
      <c r="L2" s="15">
        <v>3</v>
      </c>
      <c r="M2" s="22">
        <f t="shared" ref="M2:M27" si="4">(SUM(D2,F2,H2,J2/2,L2))/4.5</f>
        <v>3.5555555555555554</v>
      </c>
      <c r="N2" s="32">
        <f t="shared" ref="N2:N27" si="5">ROUND(M2,0)</f>
        <v>4</v>
      </c>
      <c r="O2" s="23">
        <v>2</v>
      </c>
      <c r="P2" s="28">
        <f t="shared" ref="P2:P27" si="6">N2*O2</f>
        <v>8</v>
      </c>
      <c r="Q2" s="32">
        <f t="shared" ref="Q2:Q27" si="7">IF(P2&lt;3,1,IF(P2&lt;5,2,IF(P2&lt;12,3,4)))</f>
        <v>3</v>
      </c>
      <c r="R2" s="31">
        <v>1</v>
      </c>
      <c r="S2" s="32">
        <f>ROUND(R2,0)</f>
        <v>1</v>
      </c>
      <c r="T2" s="31">
        <f>Q2-S2</f>
        <v>2</v>
      </c>
      <c r="U2" s="37">
        <f>IF(T2&lt;-1,1,IF(T2&lt;1,2,IF(T2=1,3,4)))</f>
        <v>4</v>
      </c>
      <c r="V2" s="15">
        <v>2</v>
      </c>
      <c r="W2" s="16">
        <v>4</v>
      </c>
      <c r="X2" s="15">
        <f>V2*W2</f>
        <v>8</v>
      </c>
      <c r="Y2" s="57">
        <f>IF(X2&lt;6,1,IF(X2&lt;12,2,IF(X2&lt;18,3,4)))</f>
        <v>2</v>
      </c>
    </row>
    <row r="3" spans="1:25" x14ac:dyDescent="0.25">
      <c r="A3" s="6">
        <v>2</v>
      </c>
      <c r="B3" s="12" t="s">
        <v>26</v>
      </c>
      <c r="C3" s="13">
        <v>25.06</v>
      </c>
      <c r="D3" s="14">
        <f t="shared" si="0"/>
        <v>1</v>
      </c>
      <c r="E3" s="13">
        <v>4.62</v>
      </c>
      <c r="F3" s="14">
        <f t="shared" si="1"/>
        <v>2</v>
      </c>
      <c r="G3" s="13">
        <v>7</v>
      </c>
      <c r="H3" s="14">
        <f t="shared" si="2"/>
        <v>1</v>
      </c>
      <c r="I3" s="13">
        <v>0</v>
      </c>
      <c r="J3" s="14">
        <f t="shared" si="3"/>
        <v>0</v>
      </c>
      <c r="K3" s="29">
        <v>56129</v>
      </c>
      <c r="L3" s="15">
        <v>1</v>
      </c>
      <c r="M3" s="22">
        <f t="shared" si="4"/>
        <v>1.1111111111111112</v>
      </c>
      <c r="N3" s="32">
        <f t="shared" si="5"/>
        <v>1</v>
      </c>
      <c r="O3" s="23">
        <v>1</v>
      </c>
      <c r="P3" s="28">
        <f t="shared" si="6"/>
        <v>1</v>
      </c>
      <c r="Q3" s="32">
        <f t="shared" si="7"/>
        <v>1</v>
      </c>
      <c r="R3" s="31">
        <v>1</v>
      </c>
      <c r="S3" s="32">
        <f>ROUND(R3,0)</f>
        <v>1</v>
      </c>
      <c r="T3" s="31">
        <f>Q3-S3</f>
        <v>0</v>
      </c>
      <c r="U3" s="35">
        <f>IF(T3&lt;-1,1,IF(T3&lt;1,2,IF(T3=1,3,4)))</f>
        <v>2</v>
      </c>
      <c r="V3" s="15">
        <v>2</v>
      </c>
      <c r="W3" s="16">
        <v>4</v>
      </c>
      <c r="X3" s="15">
        <f t="shared" ref="X3:X27" si="8">V3*W3</f>
        <v>8</v>
      </c>
      <c r="Y3" s="57">
        <f t="shared" ref="Y3:Y27" si="9">IF(X3&lt;6,1,IF(X3&lt;12,2,IF(X3&lt;18,3,4)))</f>
        <v>2</v>
      </c>
    </row>
    <row r="4" spans="1:25" x14ac:dyDescent="0.25">
      <c r="A4" s="6">
        <v>3</v>
      </c>
      <c r="B4" s="17" t="s">
        <v>27</v>
      </c>
      <c r="C4" s="13">
        <v>54.32</v>
      </c>
      <c r="D4" s="14">
        <f t="shared" si="0"/>
        <v>1</v>
      </c>
      <c r="E4" s="13">
        <v>6.27</v>
      </c>
      <c r="F4" s="14">
        <f t="shared" si="1"/>
        <v>2</v>
      </c>
      <c r="G4" s="13">
        <v>20</v>
      </c>
      <c r="H4" s="14">
        <f t="shared" si="2"/>
        <v>1</v>
      </c>
      <c r="I4" s="13">
        <v>0</v>
      </c>
      <c r="J4" s="14">
        <f t="shared" si="3"/>
        <v>0</v>
      </c>
      <c r="K4" s="29">
        <v>112525</v>
      </c>
      <c r="L4" s="15">
        <v>1</v>
      </c>
      <c r="M4" s="22">
        <f t="shared" si="4"/>
        <v>1.1111111111111112</v>
      </c>
      <c r="N4" s="32">
        <f t="shared" si="5"/>
        <v>1</v>
      </c>
      <c r="O4" s="23">
        <v>1</v>
      </c>
      <c r="P4" s="28">
        <f t="shared" si="6"/>
        <v>1</v>
      </c>
      <c r="Q4" s="32">
        <f t="shared" si="7"/>
        <v>1</v>
      </c>
      <c r="R4" s="31">
        <v>3</v>
      </c>
      <c r="S4" s="32">
        <f>ROUND(R4,0)</f>
        <v>3</v>
      </c>
      <c r="T4" s="31">
        <f>Q4-S4</f>
        <v>-2</v>
      </c>
      <c r="U4" s="34">
        <f>IF(T4&lt;-1,1,IF(T4&lt;1,2,IF(T4=1,3,4)))</f>
        <v>1</v>
      </c>
      <c r="V4" s="15">
        <v>2</v>
      </c>
      <c r="W4" s="16">
        <v>4</v>
      </c>
      <c r="X4" s="15">
        <f t="shared" si="8"/>
        <v>8</v>
      </c>
      <c r="Y4" s="57">
        <f t="shared" si="9"/>
        <v>2</v>
      </c>
    </row>
    <row r="5" spans="1:25" x14ac:dyDescent="0.25">
      <c r="A5" s="6">
        <v>4</v>
      </c>
      <c r="B5" s="12" t="s">
        <v>28</v>
      </c>
      <c r="C5" s="13">
        <v>63.74</v>
      </c>
      <c r="D5" s="14">
        <f t="shared" si="0"/>
        <v>1</v>
      </c>
      <c r="E5" s="13">
        <v>0</v>
      </c>
      <c r="F5" s="14">
        <f t="shared" si="1"/>
        <v>0</v>
      </c>
      <c r="G5" s="13">
        <v>10</v>
      </c>
      <c r="H5" s="14">
        <f t="shared" si="2"/>
        <v>1</v>
      </c>
      <c r="I5" s="13">
        <v>0</v>
      </c>
      <c r="J5" s="14">
        <f t="shared" si="3"/>
        <v>0</v>
      </c>
      <c r="K5" s="29">
        <v>147975</v>
      </c>
      <c r="L5" s="15">
        <v>1</v>
      </c>
      <c r="M5" s="22">
        <f t="shared" si="4"/>
        <v>0.66666666666666663</v>
      </c>
      <c r="N5" s="32">
        <f t="shared" si="5"/>
        <v>1</v>
      </c>
      <c r="O5" s="23">
        <v>2</v>
      </c>
      <c r="P5" s="28">
        <f t="shared" si="6"/>
        <v>2</v>
      </c>
      <c r="Q5" s="32">
        <f t="shared" si="7"/>
        <v>1</v>
      </c>
      <c r="R5" s="31">
        <v>2</v>
      </c>
      <c r="S5" s="32">
        <f>ROUND(R5,0)</f>
        <v>2</v>
      </c>
      <c r="T5" s="31">
        <f>Q5-S5</f>
        <v>-1</v>
      </c>
      <c r="U5" s="35">
        <f>IF(T5&lt;-1,1,IF(T5&lt;1,2,IF(T5=1,3,4)))</f>
        <v>2</v>
      </c>
      <c r="V5" s="15">
        <v>2</v>
      </c>
      <c r="W5" s="16">
        <v>5</v>
      </c>
      <c r="X5" s="15">
        <f t="shared" si="8"/>
        <v>10</v>
      </c>
      <c r="Y5" s="57">
        <f t="shared" si="9"/>
        <v>2</v>
      </c>
    </row>
    <row r="6" spans="1:25" x14ac:dyDescent="0.25">
      <c r="A6" s="6">
        <v>5</v>
      </c>
      <c r="B6" s="12" t="s">
        <v>29</v>
      </c>
      <c r="C6" s="13">
        <v>108.19</v>
      </c>
      <c r="D6" s="14">
        <f t="shared" si="0"/>
        <v>2</v>
      </c>
      <c r="E6" s="13">
        <v>0</v>
      </c>
      <c r="F6" s="14">
        <f t="shared" si="1"/>
        <v>0</v>
      </c>
      <c r="G6" s="13">
        <v>50</v>
      </c>
      <c r="H6" s="14">
        <f t="shared" si="2"/>
        <v>3</v>
      </c>
      <c r="I6" s="13">
        <v>0</v>
      </c>
      <c r="J6" s="14">
        <f t="shared" si="3"/>
        <v>0</v>
      </c>
      <c r="K6" s="29">
        <v>326620</v>
      </c>
      <c r="L6" s="15">
        <v>2</v>
      </c>
      <c r="M6" s="22">
        <f t="shared" si="4"/>
        <v>1.5555555555555556</v>
      </c>
      <c r="N6" s="32">
        <f t="shared" si="5"/>
        <v>2</v>
      </c>
      <c r="O6" s="23">
        <v>1</v>
      </c>
      <c r="P6" s="28">
        <f t="shared" si="6"/>
        <v>2</v>
      </c>
      <c r="Q6" s="32">
        <f t="shared" si="7"/>
        <v>1</v>
      </c>
      <c r="R6" s="44" t="s">
        <v>30</v>
      </c>
      <c r="S6" s="41" t="s">
        <v>30</v>
      </c>
      <c r="T6" s="31">
        <f>Q6</f>
        <v>1</v>
      </c>
      <c r="U6" s="34">
        <f>Q6</f>
        <v>1</v>
      </c>
      <c r="V6" s="15">
        <v>2</v>
      </c>
      <c r="W6" s="16">
        <v>4</v>
      </c>
      <c r="X6" s="15">
        <f t="shared" si="8"/>
        <v>8</v>
      </c>
      <c r="Y6" s="57">
        <f t="shared" si="9"/>
        <v>2</v>
      </c>
    </row>
    <row r="7" spans="1:25" x14ac:dyDescent="0.25">
      <c r="A7" s="6">
        <v>6</v>
      </c>
      <c r="B7" s="12" t="s">
        <v>31</v>
      </c>
      <c r="C7" s="13">
        <v>150.21</v>
      </c>
      <c r="D7" s="14">
        <f t="shared" si="0"/>
        <v>3</v>
      </c>
      <c r="E7" s="13">
        <v>5.55</v>
      </c>
      <c r="F7" s="14">
        <f t="shared" si="1"/>
        <v>2</v>
      </c>
      <c r="G7" s="13">
        <v>52</v>
      </c>
      <c r="H7" s="14">
        <f t="shared" si="2"/>
        <v>3</v>
      </c>
      <c r="I7" s="13">
        <v>0</v>
      </c>
      <c r="J7" s="14">
        <f t="shared" si="3"/>
        <v>0</v>
      </c>
      <c r="K7" s="29">
        <v>493781</v>
      </c>
      <c r="L7" s="15">
        <v>3</v>
      </c>
      <c r="M7" s="22">
        <f t="shared" si="4"/>
        <v>2.4444444444444446</v>
      </c>
      <c r="N7" s="32">
        <f t="shared" si="5"/>
        <v>2</v>
      </c>
      <c r="O7" s="23">
        <v>1</v>
      </c>
      <c r="P7" s="28">
        <f t="shared" si="6"/>
        <v>2</v>
      </c>
      <c r="Q7" s="32">
        <f t="shared" si="7"/>
        <v>1</v>
      </c>
      <c r="R7" s="31">
        <v>1</v>
      </c>
      <c r="S7" s="32">
        <f t="shared" ref="S7:S27" si="10">ROUND(R7,0)</f>
        <v>1</v>
      </c>
      <c r="T7" s="31">
        <f t="shared" ref="T7:T27" si="11">Q7-S7</f>
        <v>0</v>
      </c>
      <c r="U7" s="35">
        <f t="shared" ref="U7:U27" si="12">IF(T7&lt;-1,1,IF(T7&lt;1,2,IF(T7=1,3,4)))</f>
        <v>2</v>
      </c>
      <c r="V7" s="15">
        <v>2</v>
      </c>
      <c r="W7" s="16">
        <v>4</v>
      </c>
      <c r="X7" s="15">
        <f t="shared" si="8"/>
        <v>8</v>
      </c>
      <c r="Y7" s="57">
        <f t="shared" si="9"/>
        <v>2</v>
      </c>
    </row>
    <row r="8" spans="1:25" x14ac:dyDescent="0.25">
      <c r="A8" s="6">
        <v>7</v>
      </c>
      <c r="B8" s="12" t="s">
        <v>32</v>
      </c>
      <c r="C8" s="13">
        <v>72.09</v>
      </c>
      <c r="D8" s="14">
        <f t="shared" si="0"/>
        <v>1</v>
      </c>
      <c r="E8" s="13">
        <v>21.89</v>
      </c>
      <c r="F8" s="14">
        <f t="shared" si="1"/>
        <v>3</v>
      </c>
      <c r="G8" s="13">
        <v>29</v>
      </c>
      <c r="H8" s="14">
        <f t="shared" si="2"/>
        <v>2</v>
      </c>
      <c r="I8" s="13">
        <v>0</v>
      </c>
      <c r="J8" s="14">
        <f t="shared" si="3"/>
        <v>0</v>
      </c>
      <c r="K8" s="29">
        <v>309453</v>
      </c>
      <c r="L8" s="15">
        <v>2</v>
      </c>
      <c r="M8" s="22">
        <f t="shared" si="4"/>
        <v>1.7777777777777777</v>
      </c>
      <c r="N8" s="32">
        <f t="shared" si="5"/>
        <v>2</v>
      </c>
      <c r="O8" s="23">
        <v>2</v>
      </c>
      <c r="P8" s="28">
        <f t="shared" si="6"/>
        <v>4</v>
      </c>
      <c r="Q8" s="32">
        <f t="shared" si="7"/>
        <v>2</v>
      </c>
      <c r="R8" s="31">
        <v>1.2</v>
      </c>
      <c r="S8" s="32">
        <f t="shared" si="10"/>
        <v>1</v>
      </c>
      <c r="T8" s="31">
        <f t="shared" si="11"/>
        <v>1</v>
      </c>
      <c r="U8" s="53">
        <f t="shared" si="12"/>
        <v>3</v>
      </c>
      <c r="V8" s="15">
        <v>2</v>
      </c>
      <c r="W8" s="16">
        <v>5</v>
      </c>
      <c r="X8" s="15">
        <f t="shared" si="8"/>
        <v>10</v>
      </c>
      <c r="Y8" s="57">
        <f t="shared" si="9"/>
        <v>2</v>
      </c>
    </row>
    <row r="9" spans="1:25" x14ac:dyDescent="0.25">
      <c r="A9" s="6">
        <v>8</v>
      </c>
      <c r="B9" s="12" t="s">
        <v>33</v>
      </c>
      <c r="C9" s="13">
        <v>58.19</v>
      </c>
      <c r="D9" s="14">
        <f t="shared" si="0"/>
        <v>1</v>
      </c>
      <c r="E9" s="13">
        <v>0</v>
      </c>
      <c r="F9" s="14">
        <f t="shared" si="1"/>
        <v>0</v>
      </c>
      <c r="G9" s="13">
        <v>16</v>
      </c>
      <c r="H9" s="14">
        <f t="shared" si="2"/>
        <v>1</v>
      </c>
      <c r="I9" s="13">
        <v>0</v>
      </c>
      <c r="J9" s="14">
        <f t="shared" si="3"/>
        <v>0</v>
      </c>
      <c r="K9" s="29">
        <v>122457</v>
      </c>
      <c r="L9" s="15">
        <v>1</v>
      </c>
      <c r="M9" s="22">
        <f t="shared" si="4"/>
        <v>0.66666666666666663</v>
      </c>
      <c r="N9" s="32">
        <f t="shared" si="5"/>
        <v>1</v>
      </c>
      <c r="O9" s="23">
        <v>2</v>
      </c>
      <c r="P9" s="28">
        <f t="shared" si="6"/>
        <v>2</v>
      </c>
      <c r="Q9" s="32">
        <f t="shared" si="7"/>
        <v>1</v>
      </c>
      <c r="R9" s="31">
        <v>1</v>
      </c>
      <c r="S9" s="32">
        <f t="shared" si="10"/>
        <v>1</v>
      </c>
      <c r="T9" s="31">
        <f t="shared" si="11"/>
        <v>0</v>
      </c>
      <c r="U9" s="35">
        <f t="shared" si="12"/>
        <v>2</v>
      </c>
      <c r="V9" s="15">
        <v>2</v>
      </c>
      <c r="W9" s="16">
        <v>5</v>
      </c>
      <c r="X9" s="15">
        <f t="shared" si="8"/>
        <v>10</v>
      </c>
      <c r="Y9" s="57">
        <f t="shared" si="9"/>
        <v>2</v>
      </c>
    </row>
    <row r="10" spans="1:25" x14ac:dyDescent="0.25">
      <c r="A10" s="6">
        <v>9</v>
      </c>
      <c r="B10" s="12" t="s">
        <v>34</v>
      </c>
      <c r="C10" s="13">
        <v>124.95</v>
      </c>
      <c r="D10" s="14">
        <f t="shared" si="0"/>
        <v>3</v>
      </c>
      <c r="E10" s="13">
        <v>2.5</v>
      </c>
      <c r="F10" s="14">
        <f t="shared" si="1"/>
        <v>1</v>
      </c>
      <c r="G10" s="13">
        <v>45</v>
      </c>
      <c r="H10" s="14">
        <f t="shared" si="2"/>
        <v>3</v>
      </c>
      <c r="I10" s="13">
        <v>3.1</v>
      </c>
      <c r="J10" s="14">
        <f t="shared" si="3"/>
        <v>2</v>
      </c>
      <c r="K10" s="29">
        <v>386232</v>
      </c>
      <c r="L10" s="15">
        <v>3</v>
      </c>
      <c r="M10" s="22">
        <f t="shared" si="4"/>
        <v>2.4444444444444446</v>
      </c>
      <c r="N10" s="32">
        <f t="shared" si="5"/>
        <v>2</v>
      </c>
      <c r="O10" s="23">
        <v>1</v>
      </c>
      <c r="P10" s="28">
        <f t="shared" si="6"/>
        <v>2</v>
      </c>
      <c r="Q10" s="32">
        <f t="shared" si="7"/>
        <v>1</v>
      </c>
      <c r="R10" s="31">
        <v>2.2000000000000002</v>
      </c>
      <c r="S10" s="32">
        <f t="shared" si="10"/>
        <v>2</v>
      </c>
      <c r="T10" s="31">
        <f t="shared" si="11"/>
        <v>-1</v>
      </c>
      <c r="U10" s="35">
        <f t="shared" si="12"/>
        <v>2</v>
      </c>
      <c r="V10" s="15">
        <v>2</v>
      </c>
      <c r="W10" s="16">
        <v>3</v>
      </c>
      <c r="X10" s="15">
        <f t="shared" si="8"/>
        <v>6</v>
      </c>
      <c r="Y10" s="57">
        <f t="shared" si="9"/>
        <v>2</v>
      </c>
    </row>
    <row r="11" spans="1:25" x14ac:dyDescent="0.25">
      <c r="A11" s="6">
        <v>10</v>
      </c>
      <c r="B11" s="12" t="s">
        <v>35</v>
      </c>
      <c r="C11" s="13">
        <v>114.63</v>
      </c>
      <c r="D11" s="14">
        <f t="shared" si="0"/>
        <v>3</v>
      </c>
      <c r="E11" s="13">
        <v>0</v>
      </c>
      <c r="F11" s="14">
        <f t="shared" si="1"/>
        <v>0</v>
      </c>
      <c r="G11" s="13">
        <v>26</v>
      </c>
      <c r="H11" s="14">
        <f t="shared" si="2"/>
        <v>2</v>
      </c>
      <c r="I11" s="13">
        <v>0</v>
      </c>
      <c r="J11" s="14">
        <f t="shared" si="3"/>
        <v>0</v>
      </c>
      <c r="K11" s="29">
        <v>249795</v>
      </c>
      <c r="L11" s="15">
        <v>2</v>
      </c>
      <c r="M11" s="22">
        <f t="shared" si="4"/>
        <v>1.5555555555555556</v>
      </c>
      <c r="N11" s="32">
        <f t="shared" si="5"/>
        <v>2</v>
      </c>
      <c r="O11" s="23">
        <v>1</v>
      </c>
      <c r="P11" s="28">
        <f t="shared" si="6"/>
        <v>2</v>
      </c>
      <c r="Q11" s="32">
        <f t="shared" si="7"/>
        <v>1</v>
      </c>
      <c r="R11" s="31">
        <v>1.6</v>
      </c>
      <c r="S11" s="32">
        <f t="shared" si="10"/>
        <v>2</v>
      </c>
      <c r="T11" s="31">
        <f t="shared" si="11"/>
        <v>-1</v>
      </c>
      <c r="U11" s="35">
        <f t="shared" si="12"/>
        <v>2</v>
      </c>
      <c r="V11" s="15">
        <v>2</v>
      </c>
      <c r="W11" s="16">
        <v>3</v>
      </c>
      <c r="X11" s="15">
        <f t="shared" si="8"/>
        <v>6</v>
      </c>
      <c r="Y11" s="57">
        <f t="shared" si="9"/>
        <v>2</v>
      </c>
    </row>
    <row r="12" spans="1:25" x14ac:dyDescent="0.25">
      <c r="A12" s="6">
        <v>11</v>
      </c>
      <c r="B12" s="12" t="s">
        <v>36</v>
      </c>
      <c r="C12" s="13">
        <v>125.31</v>
      </c>
      <c r="D12" s="14">
        <f t="shared" si="0"/>
        <v>3</v>
      </c>
      <c r="E12" s="13">
        <v>4.21</v>
      </c>
      <c r="F12" s="14">
        <f t="shared" si="1"/>
        <v>2</v>
      </c>
      <c r="G12" s="13">
        <v>43</v>
      </c>
      <c r="H12" s="14">
        <f t="shared" si="2"/>
        <v>3</v>
      </c>
      <c r="I12" s="13">
        <v>0</v>
      </c>
      <c r="J12" s="14">
        <f t="shared" si="3"/>
        <v>0</v>
      </c>
      <c r="K12" s="29">
        <v>296493</v>
      </c>
      <c r="L12" s="15">
        <v>2</v>
      </c>
      <c r="M12" s="22">
        <f t="shared" si="4"/>
        <v>2.2222222222222223</v>
      </c>
      <c r="N12" s="32">
        <f t="shared" si="5"/>
        <v>2</v>
      </c>
      <c r="O12" s="23">
        <v>1</v>
      </c>
      <c r="P12" s="28">
        <f t="shared" si="6"/>
        <v>2</v>
      </c>
      <c r="Q12" s="32">
        <f t="shared" si="7"/>
        <v>1</v>
      </c>
      <c r="R12" s="31">
        <v>1</v>
      </c>
      <c r="S12" s="32">
        <f t="shared" si="10"/>
        <v>1</v>
      </c>
      <c r="T12" s="31">
        <f t="shared" si="11"/>
        <v>0</v>
      </c>
      <c r="U12" s="35">
        <f t="shared" si="12"/>
        <v>2</v>
      </c>
      <c r="V12" s="15">
        <v>2</v>
      </c>
      <c r="W12" s="16">
        <v>3</v>
      </c>
      <c r="X12" s="15">
        <f t="shared" si="8"/>
        <v>6</v>
      </c>
      <c r="Y12" s="57">
        <f t="shared" si="9"/>
        <v>2</v>
      </c>
    </row>
    <row r="13" spans="1:25" ht="13.5" customHeight="1" x14ac:dyDescent="0.25">
      <c r="A13" s="6">
        <v>12</v>
      </c>
      <c r="B13" s="12" t="s">
        <v>37</v>
      </c>
      <c r="C13" s="13">
        <v>175.25</v>
      </c>
      <c r="D13" s="14">
        <f t="shared" si="0"/>
        <v>4</v>
      </c>
      <c r="E13" s="13">
        <v>16.309999999999999</v>
      </c>
      <c r="F13" s="14">
        <f t="shared" si="1"/>
        <v>3</v>
      </c>
      <c r="G13" s="13">
        <v>43</v>
      </c>
      <c r="H13" s="14">
        <f t="shared" si="2"/>
        <v>3</v>
      </c>
      <c r="I13" s="13">
        <v>0</v>
      </c>
      <c r="J13" s="14">
        <f t="shared" si="3"/>
        <v>0</v>
      </c>
      <c r="K13" s="29">
        <v>421261</v>
      </c>
      <c r="L13" s="15">
        <v>3</v>
      </c>
      <c r="M13" s="22">
        <f t="shared" si="4"/>
        <v>2.8888888888888888</v>
      </c>
      <c r="N13" s="32">
        <f t="shared" si="5"/>
        <v>3</v>
      </c>
      <c r="O13" s="23">
        <v>1</v>
      </c>
      <c r="P13" s="28">
        <f t="shared" si="6"/>
        <v>3</v>
      </c>
      <c r="Q13" s="32">
        <f t="shared" si="7"/>
        <v>2</v>
      </c>
      <c r="R13" s="31">
        <v>1.2</v>
      </c>
      <c r="S13" s="32">
        <f t="shared" si="10"/>
        <v>1</v>
      </c>
      <c r="T13" s="31">
        <f t="shared" si="11"/>
        <v>1</v>
      </c>
      <c r="U13" s="53">
        <f t="shared" si="12"/>
        <v>3</v>
      </c>
      <c r="V13" s="15">
        <v>2</v>
      </c>
      <c r="W13" s="16">
        <v>4</v>
      </c>
      <c r="X13" s="15">
        <f t="shared" si="8"/>
        <v>8</v>
      </c>
      <c r="Y13" s="57">
        <f t="shared" si="9"/>
        <v>2</v>
      </c>
    </row>
    <row r="14" spans="1:25" x14ac:dyDescent="0.25">
      <c r="A14" s="6">
        <v>13</v>
      </c>
      <c r="B14" s="12" t="s">
        <v>38</v>
      </c>
      <c r="C14" s="13">
        <v>62.46</v>
      </c>
      <c r="D14" s="14">
        <f t="shared" si="0"/>
        <v>1</v>
      </c>
      <c r="E14" s="13">
        <v>10.02</v>
      </c>
      <c r="F14" s="14">
        <f t="shared" si="1"/>
        <v>2</v>
      </c>
      <c r="G14" s="13">
        <v>36</v>
      </c>
      <c r="H14" s="14">
        <f t="shared" si="2"/>
        <v>2</v>
      </c>
      <c r="I14" s="13">
        <v>0</v>
      </c>
      <c r="J14" s="14">
        <f t="shared" si="3"/>
        <v>0</v>
      </c>
      <c r="K14" s="29">
        <v>194787</v>
      </c>
      <c r="L14" s="15">
        <v>2</v>
      </c>
      <c r="M14" s="22">
        <f t="shared" si="4"/>
        <v>1.5555555555555556</v>
      </c>
      <c r="N14" s="32">
        <f t="shared" si="5"/>
        <v>2</v>
      </c>
      <c r="O14" s="23">
        <v>1</v>
      </c>
      <c r="P14" s="28">
        <f t="shared" si="6"/>
        <v>2</v>
      </c>
      <c r="Q14" s="32">
        <f t="shared" si="7"/>
        <v>1</v>
      </c>
      <c r="R14" s="31">
        <v>1.6</v>
      </c>
      <c r="S14" s="32">
        <f t="shared" si="10"/>
        <v>2</v>
      </c>
      <c r="T14" s="31">
        <f t="shared" si="11"/>
        <v>-1</v>
      </c>
      <c r="U14" s="35">
        <f t="shared" si="12"/>
        <v>2</v>
      </c>
      <c r="V14" s="15">
        <v>2</v>
      </c>
      <c r="W14" s="16">
        <v>4</v>
      </c>
      <c r="X14" s="15">
        <f t="shared" si="8"/>
        <v>8</v>
      </c>
      <c r="Y14" s="57">
        <f t="shared" si="9"/>
        <v>2</v>
      </c>
    </row>
    <row r="15" spans="1:25" x14ac:dyDescent="0.25">
      <c r="A15" s="6">
        <v>14</v>
      </c>
      <c r="B15" s="12" t="s">
        <v>39</v>
      </c>
      <c r="C15" s="13">
        <v>86.75</v>
      </c>
      <c r="D15" s="14">
        <f t="shared" si="0"/>
        <v>2</v>
      </c>
      <c r="E15" s="13">
        <v>2.64</v>
      </c>
      <c r="F15" s="14">
        <f t="shared" si="1"/>
        <v>2</v>
      </c>
      <c r="G15" s="13">
        <v>45</v>
      </c>
      <c r="H15" s="14">
        <f t="shared" si="2"/>
        <v>3</v>
      </c>
      <c r="I15" s="13">
        <v>0</v>
      </c>
      <c r="J15" s="14">
        <f t="shared" si="3"/>
        <v>0</v>
      </c>
      <c r="K15" s="29">
        <v>218443</v>
      </c>
      <c r="L15" s="15">
        <v>2</v>
      </c>
      <c r="M15" s="22">
        <f t="shared" si="4"/>
        <v>2</v>
      </c>
      <c r="N15" s="32">
        <f t="shared" si="5"/>
        <v>2</v>
      </c>
      <c r="O15" s="23">
        <v>2</v>
      </c>
      <c r="P15" s="28">
        <f t="shared" si="6"/>
        <v>4</v>
      </c>
      <c r="Q15" s="32">
        <f t="shared" si="7"/>
        <v>2</v>
      </c>
      <c r="R15" s="31">
        <v>1</v>
      </c>
      <c r="S15" s="32">
        <f t="shared" si="10"/>
        <v>1</v>
      </c>
      <c r="T15" s="31">
        <f t="shared" si="11"/>
        <v>1</v>
      </c>
      <c r="U15" s="53">
        <f t="shared" si="12"/>
        <v>3</v>
      </c>
      <c r="V15" s="15">
        <v>2</v>
      </c>
      <c r="W15" s="16">
        <v>5</v>
      </c>
      <c r="X15" s="15">
        <f t="shared" si="8"/>
        <v>10</v>
      </c>
      <c r="Y15" s="57">
        <f t="shared" si="9"/>
        <v>2</v>
      </c>
    </row>
    <row r="16" spans="1:25" x14ac:dyDescent="0.25">
      <c r="A16" s="6">
        <v>15</v>
      </c>
      <c r="B16" s="12" t="s">
        <v>40</v>
      </c>
      <c r="C16" s="13">
        <v>61.23</v>
      </c>
      <c r="D16" s="14">
        <f t="shared" si="0"/>
        <v>1</v>
      </c>
      <c r="E16" s="13">
        <v>7.93</v>
      </c>
      <c r="F16" s="14">
        <f t="shared" si="1"/>
        <v>2</v>
      </c>
      <c r="G16" s="13">
        <v>21</v>
      </c>
      <c r="H16" s="14">
        <f t="shared" si="2"/>
        <v>2</v>
      </c>
      <c r="I16" s="13">
        <v>0</v>
      </c>
      <c r="J16" s="14">
        <f t="shared" si="3"/>
        <v>0</v>
      </c>
      <c r="K16" s="29">
        <v>208610</v>
      </c>
      <c r="L16" s="15">
        <v>2</v>
      </c>
      <c r="M16" s="22">
        <f t="shared" si="4"/>
        <v>1.5555555555555556</v>
      </c>
      <c r="N16" s="32">
        <f t="shared" si="5"/>
        <v>2</v>
      </c>
      <c r="O16" s="23">
        <v>1</v>
      </c>
      <c r="P16" s="28">
        <f t="shared" si="6"/>
        <v>2</v>
      </c>
      <c r="Q16" s="32">
        <f t="shared" si="7"/>
        <v>1</v>
      </c>
      <c r="R16" s="31">
        <v>1.2</v>
      </c>
      <c r="S16" s="32">
        <f t="shared" si="10"/>
        <v>1</v>
      </c>
      <c r="T16" s="31">
        <f t="shared" si="11"/>
        <v>0</v>
      </c>
      <c r="U16" s="35">
        <f t="shared" si="12"/>
        <v>2</v>
      </c>
      <c r="V16" s="15">
        <v>2</v>
      </c>
      <c r="W16" s="16">
        <v>3</v>
      </c>
      <c r="X16" s="15">
        <f t="shared" si="8"/>
        <v>6</v>
      </c>
      <c r="Y16" s="57">
        <f t="shared" si="9"/>
        <v>2</v>
      </c>
    </row>
    <row r="17" spans="1:25" x14ac:dyDescent="0.25">
      <c r="A17" s="6">
        <v>16</v>
      </c>
      <c r="B17" s="12" t="s">
        <v>41</v>
      </c>
      <c r="C17" s="13">
        <v>143.18</v>
      </c>
      <c r="D17" s="14">
        <f t="shared" si="0"/>
        <v>3</v>
      </c>
      <c r="E17" s="13">
        <v>10.64</v>
      </c>
      <c r="F17" s="14">
        <f t="shared" si="1"/>
        <v>3</v>
      </c>
      <c r="G17" s="13">
        <v>42</v>
      </c>
      <c r="H17" s="14">
        <f t="shared" si="2"/>
        <v>3</v>
      </c>
      <c r="I17" s="13">
        <v>0</v>
      </c>
      <c r="J17" s="14">
        <f t="shared" si="3"/>
        <v>0</v>
      </c>
      <c r="K17" s="29">
        <v>412286</v>
      </c>
      <c r="L17" s="15">
        <v>3</v>
      </c>
      <c r="M17" s="22">
        <f t="shared" si="4"/>
        <v>2.6666666666666665</v>
      </c>
      <c r="N17" s="32">
        <f t="shared" si="5"/>
        <v>3</v>
      </c>
      <c r="O17" s="23">
        <v>1</v>
      </c>
      <c r="P17" s="28">
        <f t="shared" si="6"/>
        <v>3</v>
      </c>
      <c r="Q17" s="32">
        <f t="shared" si="7"/>
        <v>2</v>
      </c>
      <c r="R17" s="31">
        <v>1</v>
      </c>
      <c r="S17" s="32">
        <f t="shared" si="10"/>
        <v>1</v>
      </c>
      <c r="T17" s="31">
        <f t="shared" si="11"/>
        <v>1</v>
      </c>
      <c r="U17" s="53">
        <f t="shared" si="12"/>
        <v>3</v>
      </c>
      <c r="V17" s="15">
        <v>2</v>
      </c>
      <c r="W17" s="16">
        <v>3</v>
      </c>
      <c r="X17" s="15">
        <f t="shared" si="8"/>
        <v>6</v>
      </c>
      <c r="Y17" s="57">
        <f t="shared" si="9"/>
        <v>2</v>
      </c>
    </row>
    <row r="18" spans="1:25" x14ac:dyDescent="0.25">
      <c r="A18" s="6">
        <v>17</v>
      </c>
      <c r="B18" s="12" t="s">
        <v>42</v>
      </c>
      <c r="C18" s="13">
        <v>136.66999999999999</v>
      </c>
      <c r="D18" s="14">
        <f t="shared" si="0"/>
        <v>3</v>
      </c>
      <c r="E18" s="13">
        <v>6.64</v>
      </c>
      <c r="F18" s="14">
        <f t="shared" si="1"/>
        <v>2</v>
      </c>
      <c r="G18" s="13">
        <v>50</v>
      </c>
      <c r="H18" s="14">
        <f t="shared" si="2"/>
        <v>3</v>
      </c>
      <c r="I18" s="13">
        <v>0</v>
      </c>
      <c r="J18" s="14">
        <f t="shared" si="3"/>
        <v>0</v>
      </c>
      <c r="K18" s="29">
        <v>373718</v>
      </c>
      <c r="L18" s="15">
        <v>3</v>
      </c>
      <c r="M18" s="22">
        <f t="shared" si="4"/>
        <v>2.4444444444444446</v>
      </c>
      <c r="N18" s="32">
        <f t="shared" si="5"/>
        <v>2</v>
      </c>
      <c r="O18" s="23">
        <v>1</v>
      </c>
      <c r="P18" s="28">
        <f t="shared" si="6"/>
        <v>2</v>
      </c>
      <c r="Q18" s="32">
        <f t="shared" si="7"/>
        <v>1</v>
      </c>
      <c r="R18" s="31">
        <v>1.6</v>
      </c>
      <c r="S18" s="32">
        <f t="shared" si="10"/>
        <v>2</v>
      </c>
      <c r="T18" s="31">
        <f t="shared" si="11"/>
        <v>-1</v>
      </c>
      <c r="U18" s="35">
        <f t="shared" si="12"/>
        <v>2</v>
      </c>
      <c r="V18" s="15">
        <v>2</v>
      </c>
      <c r="W18" s="16">
        <v>3</v>
      </c>
      <c r="X18" s="15">
        <f t="shared" si="8"/>
        <v>6</v>
      </c>
      <c r="Y18" s="57">
        <f t="shared" si="9"/>
        <v>2</v>
      </c>
    </row>
    <row r="19" spans="1:25" x14ac:dyDescent="0.25">
      <c r="A19" s="6">
        <v>18</v>
      </c>
      <c r="B19" s="12" t="s">
        <v>43</v>
      </c>
      <c r="C19" s="13">
        <v>111.8</v>
      </c>
      <c r="D19" s="14">
        <f t="shared" si="0"/>
        <v>2</v>
      </c>
      <c r="E19" s="13">
        <v>15.34</v>
      </c>
      <c r="F19" s="14">
        <f t="shared" si="1"/>
        <v>3</v>
      </c>
      <c r="G19" s="13">
        <v>38</v>
      </c>
      <c r="H19" s="14">
        <f t="shared" si="2"/>
        <v>3</v>
      </c>
      <c r="I19" s="13">
        <v>0.5</v>
      </c>
      <c r="J19" s="14">
        <f t="shared" si="3"/>
        <v>1</v>
      </c>
      <c r="K19" s="29">
        <v>376521</v>
      </c>
      <c r="L19" s="15">
        <v>3</v>
      </c>
      <c r="M19" s="22">
        <f t="shared" si="4"/>
        <v>2.5555555555555554</v>
      </c>
      <c r="N19" s="32">
        <f t="shared" si="5"/>
        <v>3</v>
      </c>
      <c r="O19" s="23">
        <v>1</v>
      </c>
      <c r="P19" s="28">
        <f t="shared" si="6"/>
        <v>3</v>
      </c>
      <c r="Q19" s="32">
        <f t="shared" si="7"/>
        <v>2</v>
      </c>
      <c r="R19" s="31">
        <v>1</v>
      </c>
      <c r="S19" s="32">
        <f t="shared" si="10"/>
        <v>1</v>
      </c>
      <c r="T19" s="31">
        <f t="shared" si="11"/>
        <v>1</v>
      </c>
      <c r="U19" s="35">
        <f t="shared" si="12"/>
        <v>3</v>
      </c>
      <c r="V19" s="15">
        <v>2</v>
      </c>
      <c r="W19" s="16">
        <v>3</v>
      </c>
      <c r="X19" s="15">
        <f t="shared" si="8"/>
        <v>6</v>
      </c>
      <c r="Y19" s="57">
        <f t="shared" si="9"/>
        <v>2</v>
      </c>
    </row>
    <row r="20" spans="1:25" x14ac:dyDescent="0.25">
      <c r="A20" s="6">
        <v>19</v>
      </c>
      <c r="B20" s="12" t="s">
        <v>44</v>
      </c>
      <c r="C20" s="13">
        <v>110.55</v>
      </c>
      <c r="D20" s="14">
        <f t="shared" si="0"/>
        <v>2</v>
      </c>
      <c r="E20" s="13">
        <v>1.34</v>
      </c>
      <c r="F20" s="14">
        <f t="shared" si="1"/>
        <v>1</v>
      </c>
      <c r="G20" s="13">
        <v>33</v>
      </c>
      <c r="H20" s="14">
        <f t="shared" si="2"/>
        <v>2</v>
      </c>
      <c r="I20" s="13">
        <v>0</v>
      </c>
      <c r="J20" s="14">
        <f t="shared" si="3"/>
        <v>0</v>
      </c>
      <c r="K20" s="29">
        <v>291665</v>
      </c>
      <c r="L20" s="15">
        <v>2</v>
      </c>
      <c r="M20" s="22">
        <f t="shared" si="4"/>
        <v>1.5555555555555556</v>
      </c>
      <c r="N20" s="32">
        <f t="shared" si="5"/>
        <v>2</v>
      </c>
      <c r="O20" s="23">
        <v>1</v>
      </c>
      <c r="P20" s="28">
        <f t="shared" si="6"/>
        <v>2</v>
      </c>
      <c r="Q20" s="32">
        <f t="shared" si="7"/>
        <v>1</v>
      </c>
      <c r="R20" s="31">
        <v>1.2</v>
      </c>
      <c r="S20" s="32">
        <f t="shared" si="10"/>
        <v>1</v>
      </c>
      <c r="T20" s="31">
        <f t="shared" si="11"/>
        <v>0</v>
      </c>
      <c r="U20" s="35">
        <f t="shared" si="12"/>
        <v>2</v>
      </c>
      <c r="V20" s="15">
        <v>2</v>
      </c>
      <c r="W20" s="16">
        <v>3</v>
      </c>
      <c r="X20" s="15">
        <f t="shared" si="8"/>
        <v>6</v>
      </c>
      <c r="Y20" s="57">
        <f t="shared" si="9"/>
        <v>2</v>
      </c>
    </row>
    <row r="21" spans="1:25" x14ac:dyDescent="0.25">
      <c r="A21" s="6">
        <v>20</v>
      </c>
      <c r="B21" s="12" t="s">
        <v>45</v>
      </c>
      <c r="C21" s="13">
        <v>44.78</v>
      </c>
      <c r="D21" s="14">
        <f t="shared" si="0"/>
        <v>1</v>
      </c>
      <c r="E21" s="13">
        <v>9.81</v>
      </c>
      <c r="F21" s="14">
        <f t="shared" si="1"/>
        <v>2</v>
      </c>
      <c r="G21" s="13">
        <v>19</v>
      </c>
      <c r="H21" s="14">
        <f t="shared" si="2"/>
        <v>1</v>
      </c>
      <c r="I21" s="13">
        <v>0</v>
      </c>
      <c r="J21" s="14">
        <f t="shared" si="3"/>
        <v>0</v>
      </c>
      <c r="K21" s="29">
        <v>222333</v>
      </c>
      <c r="L21" s="15">
        <v>2</v>
      </c>
      <c r="M21" s="22">
        <f t="shared" si="4"/>
        <v>1.3333333333333333</v>
      </c>
      <c r="N21" s="32">
        <f t="shared" si="5"/>
        <v>1</v>
      </c>
      <c r="O21" s="23">
        <v>2</v>
      </c>
      <c r="P21" s="28">
        <f t="shared" si="6"/>
        <v>2</v>
      </c>
      <c r="Q21" s="32">
        <f t="shared" si="7"/>
        <v>1</v>
      </c>
      <c r="R21" s="31">
        <v>2.2000000000000002</v>
      </c>
      <c r="S21" s="32">
        <f t="shared" si="10"/>
        <v>2</v>
      </c>
      <c r="T21" s="31">
        <f t="shared" si="11"/>
        <v>-1</v>
      </c>
      <c r="U21" s="35">
        <f t="shared" si="12"/>
        <v>2</v>
      </c>
      <c r="V21" s="15">
        <v>2</v>
      </c>
      <c r="W21" s="16">
        <v>5</v>
      </c>
      <c r="X21" s="15">
        <f t="shared" si="8"/>
        <v>10</v>
      </c>
      <c r="Y21" s="57">
        <f t="shared" si="9"/>
        <v>2</v>
      </c>
    </row>
    <row r="22" spans="1:25" x14ac:dyDescent="0.25">
      <c r="A22" s="6">
        <v>21</v>
      </c>
      <c r="B22" s="12" t="s">
        <v>46</v>
      </c>
      <c r="C22" s="13">
        <v>68.78</v>
      </c>
      <c r="D22" s="14">
        <f t="shared" si="0"/>
        <v>1</v>
      </c>
      <c r="E22" s="13">
        <v>19.34</v>
      </c>
      <c r="F22" s="14">
        <f t="shared" si="1"/>
        <v>3</v>
      </c>
      <c r="G22" s="13">
        <v>37</v>
      </c>
      <c r="H22" s="14">
        <f t="shared" si="2"/>
        <v>2</v>
      </c>
      <c r="I22" s="13">
        <v>6.9</v>
      </c>
      <c r="J22" s="14">
        <f t="shared" si="3"/>
        <v>2</v>
      </c>
      <c r="K22" s="29">
        <v>319694</v>
      </c>
      <c r="L22" s="15">
        <v>2</v>
      </c>
      <c r="M22" s="22">
        <f t="shared" si="4"/>
        <v>2</v>
      </c>
      <c r="N22" s="32">
        <f t="shared" si="5"/>
        <v>2</v>
      </c>
      <c r="O22" s="23">
        <v>1</v>
      </c>
      <c r="P22" s="28">
        <f t="shared" si="6"/>
        <v>2</v>
      </c>
      <c r="Q22" s="32">
        <f t="shared" si="7"/>
        <v>1</v>
      </c>
      <c r="R22" s="31">
        <v>1.6</v>
      </c>
      <c r="S22" s="32">
        <f t="shared" si="10"/>
        <v>2</v>
      </c>
      <c r="T22" s="31">
        <f t="shared" si="11"/>
        <v>-1</v>
      </c>
      <c r="U22" s="35">
        <f t="shared" si="12"/>
        <v>2</v>
      </c>
      <c r="V22" s="15">
        <v>2</v>
      </c>
      <c r="W22" s="16">
        <v>4</v>
      </c>
      <c r="X22" s="15">
        <f t="shared" si="8"/>
        <v>8</v>
      </c>
      <c r="Y22" s="57">
        <f t="shared" si="9"/>
        <v>2</v>
      </c>
    </row>
    <row r="23" spans="1:25" x14ac:dyDescent="0.25">
      <c r="A23" s="6">
        <v>22</v>
      </c>
      <c r="B23" s="12" t="s">
        <v>47</v>
      </c>
      <c r="C23" s="13">
        <v>262.37</v>
      </c>
      <c r="D23" s="14">
        <f t="shared" si="0"/>
        <v>4</v>
      </c>
      <c r="E23" s="13">
        <v>44.35</v>
      </c>
      <c r="F23" s="14">
        <f t="shared" si="1"/>
        <v>4</v>
      </c>
      <c r="G23" s="13">
        <v>246</v>
      </c>
      <c r="H23" s="14">
        <f t="shared" si="2"/>
        <v>4</v>
      </c>
      <c r="I23" s="13">
        <v>57.1</v>
      </c>
      <c r="J23" s="14">
        <f t="shared" si="3"/>
        <v>4</v>
      </c>
      <c r="K23" s="29">
        <v>937409</v>
      </c>
      <c r="L23" s="15">
        <v>4</v>
      </c>
      <c r="M23" s="22">
        <f t="shared" si="4"/>
        <v>4</v>
      </c>
      <c r="N23" s="32">
        <f t="shared" si="5"/>
        <v>4</v>
      </c>
      <c r="O23" s="23">
        <v>1</v>
      </c>
      <c r="P23" s="28">
        <f t="shared" si="6"/>
        <v>4</v>
      </c>
      <c r="Q23" s="32">
        <f t="shared" si="7"/>
        <v>2</v>
      </c>
      <c r="R23" s="31">
        <v>3.2</v>
      </c>
      <c r="S23" s="32">
        <f t="shared" si="10"/>
        <v>3</v>
      </c>
      <c r="T23" s="31">
        <f t="shared" si="11"/>
        <v>-1</v>
      </c>
      <c r="U23" s="35">
        <f t="shared" si="12"/>
        <v>2</v>
      </c>
      <c r="V23" s="15">
        <v>2</v>
      </c>
      <c r="W23" s="16">
        <v>4</v>
      </c>
      <c r="X23" s="15">
        <f t="shared" si="8"/>
        <v>8</v>
      </c>
      <c r="Y23" s="57">
        <f t="shared" si="9"/>
        <v>2</v>
      </c>
    </row>
    <row r="24" spans="1:25" x14ac:dyDescent="0.25">
      <c r="A24" s="6">
        <v>23</v>
      </c>
      <c r="B24" s="12" t="s">
        <v>48</v>
      </c>
      <c r="C24" s="13">
        <v>108.84</v>
      </c>
      <c r="D24" s="14">
        <f t="shared" si="0"/>
        <v>2</v>
      </c>
      <c r="E24" s="13">
        <v>6.75</v>
      </c>
      <c r="F24" s="14">
        <f t="shared" si="1"/>
        <v>2</v>
      </c>
      <c r="G24" s="13">
        <v>46</v>
      </c>
      <c r="H24" s="14">
        <f t="shared" si="2"/>
        <v>3</v>
      </c>
      <c r="I24" s="13">
        <v>0</v>
      </c>
      <c r="J24" s="14">
        <f t="shared" si="3"/>
        <v>0</v>
      </c>
      <c r="K24" s="29">
        <v>353175</v>
      </c>
      <c r="L24" s="15">
        <v>3</v>
      </c>
      <c r="M24" s="22">
        <f t="shared" si="4"/>
        <v>2.2222222222222223</v>
      </c>
      <c r="N24" s="32">
        <f t="shared" si="5"/>
        <v>2</v>
      </c>
      <c r="O24" s="23">
        <v>1</v>
      </c>
      <c r="P24" s="28">
        <f t="shared" si="6"/>
        <v>2</v>
      </c>
      <c r="Q24" s="32">
        <f t="shared" si="7"/>
        <v>1</v>
      </c>
      <c r="R24" s="31">
        <v>1.6</v>
      </c>
      <c r="S24" s="32">
        <f t="shared" si="10"/>
        <v>2</v>
      </c>
      <c r="T24" s="31">
        <f t="shared" si="11"/>
        <v>-1</v>
      </c>
      <c r="U24" s="35">
        <f t="shared" si="12"/>
        <v>2</v>
      </c>
      <c r="V24" s="15">
        <v>2</v>
      </c>
      <c r="W24" s="16">
        <v>3</v>
      </c>
      <c r="X24" s="15">
        <f t="shared" si="8"/>
        <v>6</v>
      </c>
      <c r="Y24" s="57">
        <f t="shared" si="9"/>
        <v>2</v>
      </c>
    </row>
    <row r="25" spans="1:25" x14ac:dyDescent="0.25">
      <c r="A25" s="6">
        <v>24</v>
      </c>
      <c r="B25" s="12" t="s">
        <v>49</v>
      </c>
      <c r="C25" s="13">
        <v>100.32</v>
      </c>
      <c r="D25" s="14">
        <f t="shared" si="0"/>
        <v>2</v>
      </c>
      <c r="E25" s="13">
        <v>15.81</v>
      </c>
      <c r="F25" s="14">
        <f t="shared" si="1"/>
        <v>3</v>
      </c>
      <c r="G25" s="13">
        <v>28</v>
      </c>
      <c r="H25" s="14">
        <f t="shared" si="2"/>
        <v>2</v>
      </c>
      <c r="I25" s="13">
        <v>0</v>
      </c>
      <c r="J25" s="14">
        <f t="shared" si="3"/>
        <v>0</v>
      </c>
      <c r="K25" s="29">
        <v>247932</v>
      </c>
      <c r="L25" s="15">
        <v>2</v>
      </c>
      <c r="M25" s="22">
        <f t="shared" si="4"/>
        <v>2</v>
      </c>
      <c r="N25" s="32">
        <f t="shared" si="5"/>
        <v>2</v>
      </c>
      <c r="O25" s="23">
        <v>2</v>
      </c>
      <c r="P25" s="28">
        <f t="shared" si="6"/>
        <v>4</v>
      </c>
      <c r="Q25" s="32">
        <f t="shared" si="7"/>
        <v>2</v>
      </c>
      <c r="R25" s="31">
        <v>1.6</v>
      </c>
      <c r="S25" s="32">
        <f t="shared" si="10"/>
        <v>2</v>
      </c>
      <c r="T25" s="31">
        <f t="shared" si="11"/>
        <v>0</v>
      </c>
      <c r="U25" s="35">
        <f t="shared" si="12"/>
        <v>2</v>
      </c>
      <c r="V25" s="15">
        <v>2</v>
      </c>
      <c r="W25" s="16">
        <v>5</v>
      </c>
      <c r="X25" s="15">
        <f t="shared" si="8"/>
        <v>10</v>
      </c>
      <c r="Y25" s="57">
        <f t="shared" si="9"/>
        <v>2</v>
      </c>
    </row>
    <row r="26" spans="1:25" x14ac:dyDescent="0.25">
      <c r="A26" s="6">
        <v>25</v>
      </c>
      <c r="B26" s="12" t="s">
        <v>50</v>
      </c>
      <c r="C26" s="13">
        <v>65.83</v>
      </c>
      <c r="D26" s="14">
        <f t="shared" si="0"/>
        <v>1</v>
      </c>
      <c r="E26" s="13">
        <v>0</v>
      </c>
      <c r="F26" s="14">
        <f t="shared" si="1"/>
        <v>0</v>
      </c>
      <c r="G26" s="13">
        <v>12</v>
      </c>
      <c r="H26" s="14">
        <f t="shared" si="2"/>
        <v>1</v>
      </c>
      <c r="I26" s="13">
        <v>0</v>
      </c>
      <c r="J26" s="14">
        <f t="shared" si="3"/>
        <v>0</v>
      </c>
      <c r="K26" s="29">
        <v>167454</v>
      </c>
      <c r="L26" s="15">
        <v>1</v>
      </c>
      <c r="M26" s="22">
        <f t="shared" si="4"/>
        <v>0.66666666666666663</v>
      </c>
      <c r="N26" s="32">
        <f t="shared" si="5"/>
        <v>1</v>
      </c>
      <c r="O26" s="23">
        <v>1</v>
      </c>
      <c r="P26" s="28">
        <f t="shared" si="6"/>
        <v>1</v>
      </c>
      <c r="Q26" s="32">
        <f t="shared" si="7"/>
        <v>1</v>
      </c>
      <c r="R26" s="31">
        <v>1.6</v>
      </c>
      <c r="S26" s="32">
        <f t="shared" si="10"/>
        <v>2</v>
      </c>
      <c r="T26" s="31">
        <f t="shared" si="11"/>
        <v>-1</v>
      </c>
      <c r="U26" s="35">
        <f t="shared" si="12"/>
        <v>2</v>
      </c>
      <c r="V26" s="15">
        <v>2</v>
      </c>
      <c r="W26" s="16">
        <v>4</v>
      </c>
      <c r="X26" s="15">
        <f t="shared" si="8"/>
        <v>8</v>
      </c>
      <c r="Y26" s="57">
        <f t="shared" si="9"/>
        <v>2</v>
      </c>
    </row>
    <row r="27" spans="1:25" ht="15.75" thickBot="1" x14ac:dyDescent="0.3">
      <c r="A27" s="9">
        <v>26</v>
      </c>
      <c r="B27" s="18" t="s">
        <v>51</v>
      </c>
      <c r="C27" s="19">
        <v>150.79</v>
      </c>
      <c r="D27" s="20">
        <f t="shared" si="0"/>
        <v>3</v>
      </c>
      <c r="E27" s="19">
        <v>24.31</v>
      </c>
      <c r="F27" s="20">
        <f t="shared" si="1"/>
        <v>3</v>
      </c>
      <c r="G27" s="19">
        <v>35</v>
      </c>
      <c r="H27" s="20">
        <f t="shared" si="2"/>
        <v>2</v>
      </c>
      <c r="I27" s="19">
        <v>0</v>
      </c>
      <c r="J27" s="20">
        <f t="shared" si="3"/>
        <v>0</v>
      </c>
      <c r="K27" s="29">
        <v>478755</v>
      </c>
      <c r="L27" s="15">
        <v>3</v>
      </c>
      <c r="M27" s="22">
        <f t="shared" si="4"/>
        <v>2.4444444444444446</v>
      </c>
      <c r="N27" s="33">
        <f t="shared" si="5"/>
        <v>2</v>
      </c>
      <c r="O27" s="23">
        <v>2</v>
      </c>
      <c r="P27" s="28">
        <f t="shared" si="6"/>
        <v>4</v>
      </c>
      <c r="Q27" s="33">
        <f t="shared" si="7"/>
        <v>2</v>
      </c>
      <c r="R27" s="31">
        <v>1.6</v>
      </c>
      <c r="S27" s="33">
        <f t="shared" si="10"/>
        <v>2</v>
      </c>
      <c r="T27" s="31">
        <f t="shared" si="11"/>
        <v>0</v>
      </c>
      <c r="U27" s="43">
        <f t="shared" si="12"/>
        <v>2</v>
      </c>
      <c r="V27" s="15">
        <v>2</v>
      </c>
      <c r="W27" s="16">
        <v>5</v>
      </c>
      <c r="X27" s="15">
        <f t="shared" si="8"/>
        <v>10</v>
      </c>
      <c r="Y27" s="57">
        <f t="shared" si="9"/>
        <v>2</v>
      </c>
    </row>
  </sheetData>
  <sortState xmlns:xlrd2="http://schemas.microsoft.com/office/spreadsheetml/2017/richdata2" ref="A2:Y27">
    <sortCondition ref="A10:A27"/>
  </sortState>
  <conditionalFormatting sqref="R2:R5 R7:R27">
    <cfRule type="containsBlanks" dxfId="0" priority="3">
      <formula>LEN(TRIM(R2))=0</formula>
    </cfRule>
  </conditionalFormatting>
  <conditionalFormatting sqref="Q2:Q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D84F6-0DB8-4CE3-8F33-4DF0A6B47130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5cecbd3a-56ed-480e-b254-4fe3d8d2e0d0"/>
    <ds:schemaRef ds:uri="221a2c11-8ef1-4d41-a3ac-fc306372ca64"/>
  </ds:schemaRefs>
</ds:datastoreItem>
</file>

<file path=customXml/itemProps3.xml><?xml version="1.0" encoding="utf-8"?>
<ds:datastoreItem xmlns:ds="http://schemas.openxmlformats.org/officeDocument/2006/customXml" ds:itemID="{F5FFD6BE-3F11-4A33-8167-8A9D2D006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a2c11-8ef1-4d41-a3ac-fc306372ca64"/>
    <ds:schemaRef ds:uri="5cecbd3a-56ed-480e-b254-4fe3d8d2e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BURZE I SILNE WIATRY</vt:lpstr>
      <vt:lpstr>FALE UPAŁÓW</vt:lpstr>
      <vt:lpstr>DESZCZE NAWALNE</vt:lpstr>
      <vt:lpstr>PODTOPIENIA</vt:lpstr>
      <vt:lpstr>POWODZIE</vt:lpstr>
      <vt:lpstr>OSUWISKA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Mikołaj Grosel</cp:lastModifiedBy>
  <cp:revision/>
  <dcterms:created xsi:type="dcterms:W3CDTF">2022-06-17T11:50:53Z</dcterms:created>
  <dcterms:modified xsi:type="dcterms:W3CDTF">2023-01-24T09:35:35Z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