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kovert.sharepoint.com/sites/MPAAglomeracjaJeleniogrska/Shared Documents/General/PRODUKTY/ETAP I/III ODDANIE/MACIERZE_DO_DALSZEJ_PRACY/"/>
    </mc:Choice>
  </mc:AlternateContent>
  <xr:revisionPtr revIDLastSave="45" documentId="11_DF8F932D61B92E553227DE1E292629CCC5AE75C0" xr6:coauthVersionLast="47" xr6:coauthVersionMax="47" xr10:uidLastSave="{4D388D17-4D26-4F57-98D0-0DAB9DA30B40}"/>
  <bookViews>
    <workbookView xWindow="28680" yWindow="240" windowWidth="25440" windowHeight="15390" tabRatio="695" activeTab="1" xr2:uid="{00000000-000D-0000-FFFF-FFFF00000000}"/>
  </bookViews>
  <sheets>
    <sheet name="DNI GORĄCE" sheetId="1" r:id="rId1"/>
    <sheet name="POWODZIE" sheetId="2" r:id="rId2"/>
    <sheet name="PODTOPIENIA" sheetId="3" r:id="rId3"/>
    <sheet name="SUSZE" sheetId="4" r:id="rId4"/>
    <sheet name="KONCENTR_ZANIECZ_POW" sheetId="5" r:id="rId5"/>
    <sheet name="DEGRADACJA GLEBY" sheetId="6" r:id="rId6"/>
    <sheet name="OSUWISKA" sheetId="7" r:id="rId7"/>
    <sheet name="BURZE I SILNE WIATRY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6" i="2" l="1"/>
  <c r="AO16" i="2"/>
  <c r="AM16" i="2"/>
  <c r="AY6" i="1"/>
  <c r="AY10" i="1"/>
  <c r="AY14" i="1"/>
  <c r="AY18" i="1"/>
  <c r="AY22" i="1"/>
  <c r="AY26" i="1"/>
  <c r="AX3" i="1"/>
  <c r="AY3" i="1" s="1"/>
  <c r="AX4" i="1"/>
  <c r="AY4" i="1" s="1"/>
  <c r="AX5" i="1"/>
  <c r="AY5" i="1" s="1"/>
  <c r="AX6" i="1"/>
  <c r="AX7" i="1"/>
  <c r="AY7" i="1" s="1"/>
  <c r="AX8" i="1"/>
  <c r="AY8" i="1" s="1"/>
  <c r="AX9" i="1"/>
  <c r="AY9" i="1" s="1"/>
  <c r="AX10" i="1"/>
  <c r="AX11" i="1"/>
  <c r="AY11" i="1" s="1"/>
  <c r="AX12" i="1"/>
  <c r="AY12" i="1" s="1"/>
  <c r="AX13" i="1"/>
  <c r="AY13" i="1" s="1"/>
  <c r="AX14" i="1"/>
  <c r="AX15" i="1"/>
  <c r="AY15" i="1" s="1"/>
  <c r="AX16" i="1"/>
  <c r="AY16" i="1" s="1"/>
  <c r="AX17" i="1"/>
  <c r="AY17" i="1" s="1"/>
  <c r="AX18" i="1"/>
  <c r="AX19" i="1"/>
  <c r="AY19" i="1" s="1"/>
  <c r="AX20" i="1"/>
  <c r="AY20" i="1" s="1"/>
  <c r="AX21" i="1"/>
  <c r="AY21" i="1" s="1"/>
  <c r="AX22" i="1"/>
  <c r="AX23" i="1"/>
  <c r="AY23" i="1" s="1"/>
  <c r="AX24" i="1"/>
  <c r="AY24" i="1" s="1"/>
  <c r="AX25" i="1"/>
  <c r="AY25" i="1" s="1"/>
  <c r="AX26" i="1"/>
  <c r="AX27" i="1"/>
  <c r="AY27" i="1" s="1"/>
  <c r="AT4" i="2"/>
  <c r="AT7" i="2"/>
  <c r="AT8" i="2"/>
  <c r="AT12" i="2"/>
  <c r="AT15" i="2"/>
  <c r="AT20" i="2"/>
  <c r="AT23" i="2"/>
  <c r="AT24" i="2"/>
  <c r="AS3" i="2"/>
  <c r="AT3" i="2" s="1"/>
  <c r="AS4" i="2"/>
  <c r="AS5" i="2"/>
  <c r="AT5" i="2" s="1"/>
  <c r="AS6" i="2"/>
  <c r="AT6" i="2" s="1"/>
  <c r="AS7" i="2"/>
  <c r="AS8" i="2"/>
  <c r="AS9" i="2"/>
  <c r="AT9" i="2" s="1"/>
  <c r="AS10" i="2"/>
  <c r="AT10" i="2" s="1"/>
  <c r="AS11" i="2"/>
  <c r="AT11" i="2" s="1"/>
  <c r="AS12" i="2"/>
  <c r="AS13" i="2"/>
  <c r="AT13" i="2" s="1"/>
  <c r="AS14" i="2"/>
  <c r="AT14" i="2" s="1"/>
  <c r="AS15" i="2"/>
  <c r="AS16" i="2"/>
  <c r="AT16" i="2" s="1"/>
  <c r="AS17" i="2"/>
  <c r="AT17" i="2" s="1"/>
  <c r="AS18" i="2"/>
  <c r="AT18" i="2" s="1"/>
  <c r="AS19" i="2"/>
  <c r="AT19" i="2" s="1"/>
  <c r="AS20" i="2"/>
  <c r="AS21" i="2"/>
  <c r="AT21" i="2" s="1"/>
  <c r="AS22" i="2"/>
  <c r="AT22" i="2" s="1"/>
  <c r="AS23" i="2"/>
  <c r="AS24" i="2"/>
  <c r="AS25" i="2"/>
  <c r="AT25" i="2" s="1"/>
  <c r="AS26" i="2"/>
  <c r="AT26" i="2" s="1"/>
  <c r="AS27" i="2"/>
  <c r="AT27" i="2" s="1"/>
  <c r="AU17" i="3"/>
  <c r="AT3" i="3"/>
  <c r="AU3" i="3" s="1"/>
  <c r="AT4" i="3"/>
  <c r="AU4" i="3" s="1"/>
  <c r="AT5" i="3"/>
  <c r="AU5" i="3" s="1"/>
  <c r="AT6" i="3"/>
  <c r="AU6" i="3" s="1"/>
  <c r="AT7" i="3"/>
  <c r="AU7" i="3" s="1"/>
  <c r="AT8" i="3"/>
  <c r="AU8" i="3" s="1"/>
  <c r="AT9" i="3"/>
  <c r="AU9" i="3" s="1"/>
  <c r="AT10" i="3"/>
  <c r="AU10" i="3" s="1"/>
  <c r="AT11" i="3"/>
  <c r="AU11" i="3" s="1"/>
  <c r="AT12" i="3"/>
  <c r="AU12" i="3" s="1"/>
  <c r="AT13" i="3"/>
  <c r="AU13" i="3" s="1"/>
  <c r="AT14" i="3"/>
  <c r="AU14" i="3" s="1"/>
  <c r="AT15" i="3"/>
  <c r="AU15" i="3" s="1"/>
  <c r="AT16" i="3"/>
  <c r="AU16" i="3" s="1"/>
  <c r="AT17" i="3"/>
  <c r="AT18" i="3"/>
  <c r="AU18" i="3" s="1"/>
  <c r="AT19" i="3"/>
  <c r="AU19" i="3" s="1"/>
  <c r="AT20" i="3"/>
  <c r="AU20" i="3" s="1"/>
  <c r="AT21" i="3"/>
  <c r="AU21" i="3" s="1"/>
  <c r="AT22" i="3"/>
  <c r="AU22" i="3" s="1"/>
  <c r="AT23" i="3"/>
  <c r="AU23" i="3" s="1"/>
  <c r="AT24" i="3"/>
  <c r="AU24" i="3" s="1"/>
  <c r="AT25" i="3"/>
  <c r="AU25" i="3" s="1"/>
  <c r="AT26" i="3"/>
  <c r="AU26" i="3" s="1"/>
  <c r="AT27" i="3"/>
  <c r="AU27" i="3" s="1"/>
  <c r="BA3" i="4"/>
  <c r="BA11" i="4"/>
  <c r="BA12" i="4"/>
  <c r="BA24" i="4"/>
  <c r="AZ3" i="4"/>
  <c r="AZ4" i="4"/>
  <c r="BA4" i="4" s="1"/>
  <c r="AZ5" i="4"/>
  <c r="BA5" i="4" s="1"/>
  <c r="AZ6" i="4"/>
  <c r="BA6" i="4" s="1"/>
  <c r="AZ7" i="4"/>
  <c r="BA7" i="4" s="1"/>
  <c r="AZ8" i="4"/>
  <c r="BA8" i="4" s="1"/>
  <c r="AZ9" i="4"/>
  <c r="BA9" i="4" s="1"/>
  <c r="AZ10" i="4"/>
  <c r="BA10" i="4" s="1"/>
  <c r="AZ11" i="4"/>
  <c r="AZ12" i="4"/>
  <c r="AZ13" i="4"/>
  <c r="BA13" i="4" s="1"/>
  <c r="AZ14" i="4"/>
  <c r="BA14" i="4" s="1"/>
  <c r="AZ15" i="4"/>
  <c r="BA15" i="4" s="1"/>
  <c r="AZ16" i="4"/>
  <c r="BA16" i="4" s="1"/>
  <c r="AZ17" i="4"/>
  <c r="BA17" i="4" s="1"/>
  <c r="AZ18" i="4"/>
  <c r="BA18" i="4" s="1"/>
  <c r="AZ19" i="4"/>
  <c r="BA19" i="4" s="1"/>
  <c r="AZ20" i="4"/>
  <c r="BA20" i="4" s="1"/>
  <c r="AZ21" i="4"/>
  <c r="BA21" i="4" s="1"/>
  <c r="AZ22" i="4"/>
  <c r="BA22" i="4" s="1"/>
  <c r="AZ23" i="4"/>
  <c r="BA23" i="4" s="1"/>
  <c r="AZ24" i="4"/>
  <c r="AZ25" i="4"/>
  <c r="BA25" i="4" s="1"/>
  <c r="AZ26" i="4"/>
  <c r="BA26" i="4" s="1"/>
  <c r="AZ27" i="4"/>
  <c r="BA27" i="4" s="1"/>
  <c r="AT5" i="5"/>
  <c r="AT6" i="5"/>
  <c r="AT10" i="5"/>
  <c r="AT13" i="5"/>
  <c r="AT14" i="5"/>
  <c r="AT18" i="5"/>
  <c r="AT21" i="5"/>
  <c r="AT22" i="5"/>
  <c r="AT26" i="5"/>
  <c r="AS3" i="5"/>
  <c r="AT3" i="5" s="1"/>
  <c r="AS4" i="5"/>
  <c r="AT4" i="5" s="1"/>
  <c r="AS5" i="5"/>
  <c r="AS6" i="5"/>
  <c r="AS7" i="5"/>
  <c r="AT7" i="5" s="1"/>
  <c r="AS8" i="5"/>
  <c r="AT8" i="5" s="1"/>
  <c r="AS9" i="5"/>
  <c r="AT9" i="5" s="1"/>
  <c r="AS10" i="5"/>
  <c r="AS11" i="5"/>
  <c r="AT11" i="5" s="1"/>
  <c r="AS12" i="5"/>
  <c r="AT12" i="5" s="1"/>
  <c r="AS13" i="5"/>
  <c r="AS14" i="5"/>
  <c r="AS15" i="5"/>
  <c r="AT15" i="5" s="1"/>
  <c r="AS16" i="5"/>
  <c r="AT16" i="5" s="1"/>
  <c r="AS17" i="5"/>
  <c r="AT17" i="5" s="1"/>
  <c r="AS18" i="5"/>
  <c r="AS19" i="5"/>
  <c r="AT19" i="5" s="1"/>
  <c r="AS20" i="5"/>
  <c r="AT20" i="5" s="1"/>
  <c r="AS21" i="5"/>
  <c r="AS22" i="5"/>
  <c r="AS23" i="5"/>
  <c r="AT23" i="5" s="1"/>
  <c r="AS24" i="5"/>
  <c r="AT24" i="5" s="1"/>
  <c r="AS25" i="5"/>
  <c r="AT25" i="5" s="1"/>
  <c r="AS26" i="5"/>
  <c r="AS27" i="5"/>
  <c r="AT27" i="5" s="1"/>
  <c r="AV4" i="6"/>
  <c r="AV8" i="6"/>
  <c r="AV12" i="6"/>
  <c r="AV16" i="6"/>
  <c r="AV18" i="6"/>
  <c r="AV20" i="6"/>
  <c r="AV24" i="6"/>
  <c r="AU3" i="6"/>
  <c r="AV3" i="6" s="1"/>
  <c r="AU4" i="6"/>
  <c r="AU5" i="6"/>
  <c r="AV5" i="6" s="1"/>
  <c r="AU6" i="6"/>
  <c r="AV6" i="6" s="1"/>
  <c r="AU7" i="6"/>
  <c r="AV7" i="6" s="1"/>
  <c r="AU8" i="6"/>
  <c r="AU9" i="6"/>
  <c r="AV9" i="6" s="1"/>
  <c r="AU10" i="6"/>
  <c r="AV10" i="6" s="1"/>
  <c r="AU11" i="6"/>
  <c r="AV11" i="6" s="1"/>
  <c r="AU12" i="6"/>
  <c r="AU13" i="6"/>
  <c r="AV13" i="6" s="1"/>
  <c r="AU14" i="6"/>
  <c r="AV14" i="6" s="1"/>
  <c r="AU15" i="6"/>
  <c r="AV15" i="6" s="1"/>
  <c r="AU16" i="6"/>
  <c r="AU17" i="6"/>
  <c r="AV17" i="6" s="1"/>
  <c r="AU18" i="6"/>
  <c r="AU19" i="6"/>
  <c r="AV19" i="6" s="1"/>
  <c r="AU20" i="6"/>
  <c r="AU21" i="6"/>
  <c r="AV21" i="6" s="1"/>
  <c r="AU22" i="6"/>
  <c r="AV22" i="6" s="1"/>
  <c r="AU23" i="6"/>
  <c r="AV23" i="6" s="1"/>
  <c r="AU24" i="6"/>
  <c r="AU25" i="6"/>
  <c r="AV25" i="6" s="1"/>
  <c r="AU26" i="6"/>
  <c r="AV26" i="6" s="1"/>
  <c r="AU27" i="6"/>
  <c r="AV27" i="6" s="1"/>
  <c r="AS6" i="7"/>
  <c r="AS10" i="7"/>
  <c r="AS13" i="7"/>
  <c r="AS14" i="7"/>
  <c r="AS17" i="7"/>
  <c r="AS18" i="7"/>
  <c r="AS22" i="7"/>
  <c r="AS26" i="7"/>
  <c r="AR3" i="7"/>
  <c r="AS3" i="7" s="1"/>
  <c r="AR4" i="7"/>
  <c r="AS4" i="7" s="1"/>
  <c r="AR5" i="7"/>
  <c r="AS5" i="7" s="1"/>
  <c r="AR6" i="7"/>
  <c r="AR7" i="7"/>
  <c r="AS7" i="7" s="1"/>
  <c r="AR8" i="7"/>
  <c r="AS8" i="7" s="1"/>
  <c r="AR9" i="7"/>
  <c r="AS9" i="7" s="1"/>
  <c r="AR10" i="7"/>
  <c r="AR11" i="7"/>
  <c r="AS11" i="7" s="1"/>
  <c r="AR12" i="7"/>
  <c r="AS12" i="7" s="1"/>
  <c r="AR13" i="7"/>
  <c r="AR14" i="7"/>
  <c r="AR15" i="7"/>
  <c r="AS15" i="7" s="1"/>
  <c r="AR16" i="7"/>
  <c r="AS16" i="7" s="1"/>
  <c r="AR17" i="7"/>
  <c r="AR18" i="7"/>
  <c r="AR19" i="7"/>
  <c r="AS19" i="7" s="1"/>
  <c r="AR20" i="7"/>
  <c r="AS20" i="7" s="1"/>
  <c r="AR21" i="7"/>
  <c r="AS21" i="7" s="1"/>
  <c r="AR22" i="7"/>
  <c r="AR23" i="7"/>
  <c r="AS23" i="7" s="1"/>
  <c r="AR24" i="7"/>
  <c r="AS24" i="7" s="1"/>
  <c r="AR25" i="7"/>
  <c r="AS25" i="7" s="1"/>
  <c r="AR26" i="7"/>
  <c r="AR27" i="7"/>
  <c r="AS27" i="7" s="1"/>
  <c r="AX3" i="8"/>
  <c r="AX4" i="8"/>
  <c r="AX8" i="8"/>
  <c r="AX10" i="8"/>
  <c r="AX12" i="8"/>
  <c r="AX14" i="8"/>
  <c r="AX16" i="8"/>
  <c r="AX18" i="8"/>
  <c r="AX19" i="8"/>
  <c r="AX20" i="8"/>
  <c r="AX24" i="8"/>
  <c r="AX26" i="8"/>
  <c r="AW3" i="8"/>
  <c r="AW4" i="8"/>
  <c r="AW5" i="8"/>
  <c r="AX5" i="8" s="1"/>
  <c r="AW6" i="8"/>
  <c r="AX6" i="8" s="1"/>
  <c r="AW7" i="8"/>
  <c r="AX7" i="8" s="1"/>
  <c r="AW8" i="8"/>
  <c r="AW9" i="8"/>
  <c r="AX9" i="8" s="1"/>
  <c r="AW10" i="8"/>
  <c r="AW11" i="8"/>
  <c r="AX11" i="8" s="1"/>
  <c r="AW12" i="8"/>
  <c r="AW13" i="8"/>
  <c r="AX13" i="8" s="1"/>
  <c r="AW14" i="8"/>
  <c r="AW15" i="8"/>
  <c r="AX15" i="8" s="1"/>
  <c r="AW16" i="8"/>
  <c r="AW17" i="8"/>
  <c r="AX17" i="8" s="1"/>
  <c r="AW18" i="8"/>
  <c r="AW19" i="8"/>
  <c r="AW20" i="8"/>
  <c r="AW21" i="8"/>
  <c r="AX21" i="8" s="1"/>
  <c r="AW22" i="8"/>
  <c r="AX22" i="8" s="1"/>
  <c r="AW23" i="8"/>
  <c r="AX23" i="8" s="1"/>
  <c r="AW24" i="8"/>
  <c r="AW25" i="8"/>
  <c r="AX25" i="8" s="1"/>
  <c r="AW26" i="8"/>
  <c r="AW27" i="8"/>
  <c r="AX27" i="8" s="1"/>
  <c r="AW2" i="8" l="1"/>
  <c r="AX2" i="8" s="1"/>
  <c r="AR2" i="7"/>
  <c r="AS2" i="7" s="1"/>
  <c r="AU2" i="6"/>
  <c r="AV2" i="6" s="1"/>
  <c r="AS2" i="5"/>
  <c r="AT2" i="5" s="1"/>
  <c r="AZ2" i="4"/>
  <c r="BA2" i="4" s="1"/>
  <c r="AT2" i="3"/>
  <c r="AU2" i="3" s="1"/>
  <c r="AS2" i="2"/>
  <c r="AT2" i="2" s="1"/>
  <c r="AX2" i="1"/>
  <c r="AY2" i="1" s="1"/>
  <c r="J4" i="2"/>
  <c r="AA27" i="2"/>
  <c r="AA26" i="2"/>
  <c r="AB26" i="2" s="1"/>
  <c r="AA25" i="2"/>
  <c r="AA24" i="2"/>
  <c r="AA23" i="2"/>
  <c r="AB23" i="2" s="1"/>
  <c r="AA22" i="2"/>
  <c r="AA21" i="2"/>
  <c r="AA20" i="2"/>
  <c r="AA19" i="2"/>
  <c r="AA18" i="2"/>
  <c r="AA17" i="2"/>
  <c r="AA16" i="2"/>
  <c r="AA15" i="2"/>
  <c r="AB14" i="2"/>
  <c r="AA14" i="2"/>
  <c r="AA13" i="2"/>
  <c r="AA12" i="2"/>
  <c r="AA11" i="2"/>
  <c r="AA10" i="2"/>
  <c r="AA9" i="2"/>
  <c r="AB9" i="2" s="1"/>
  <c r="AA8" i="2"/>
  <c r="AB8" i="2" s="1"/>
  <c r="AA7" i="2"/>
  <c r="AA6" i="2"/>
  <c r="AB6" i="2" s="1"/>
  <c r="AA5" i="2"/>
  <c r="AA4" i="2"/>
  <c r="AA3" i="2"/>
  <c r="AA2" i="2"/>
  <c r="T27" i="2"/>
  <c r="T26" i="2"/>
  <c r="U26" i="2" s="1"/>
  <c r="V26" i="2" s="1"/>
  <c r="T25" i="2"/>
  <c r="T24" i="2"/>
  <c r="U24" i="2" s="1"/>
  <c r="V24" i="2" s="1"/>
  <c r="T23" i="2"/>
  <c r="T22" i="2"/>
  <c r="U22" i="2" s="1"/>
  <c r="V22" i="2" s="1"/>
  <c r="T21" i="2"/>
  <c r="U21" i="2" s="1"/>
  <c r="V21" i="2" s="1"/>
  <c r="T20" i="2"/>
  <c r="U20" i="2" s="1"/>
  <c r="V20" i="2" s="1"/>
  <c r="T19" i="2"/>
  <c r="T18" i="2"/>
  <c r="U18" i="2" s="1"/>
  <c r="V18" i="2" s="1"/>
  <c r="T17" i="2"/>
  <c r="T16" i="2"/>
  <c r="U16" i="2" s="1"/>
  <c r="V16" i="2" s="1"/>
  <c r="T15" i="2"/>
  <c r="T14" i="2"/>
  <c r="U14" i="2" s="1"/>
  <c r="V14" i="2" s="1"/>
  <c r="T13" i="2"/>
  <c r="U13" i="2" s="1"/>
  <c r="V13" i="2" s="1"/>
  <c r="T12" i="2"/>
  <c r="U12" i="2" s="1"/>
  <c r="V12" i="2" s="1"/>
  <c r="T11" i="2"/>
  <c r="T10" i="2"/>
  <c r="U10" i="2" s="1"/>
  <c r="V10" i="2" s="1"/>
  <c r="T9" i="2"/>
  <c r="T8" i="2"/>
  <c r="T7" i="2"/>
  <c r="T6" i="2"/>
  <c r="U6" i="2" s="1"/>
  <c r="V6" i="2" s="1"/>
  <c r="T5" i="2"/>
  <c r="U5" i="2" s="1"/>
  <c r="V5" i="2" s="1"/>
  <c r="T4" i="2"/>
  <c r="U4" i="2" s="1"/>
  <c r="V4" i="2" s="1"/>
  <c r="T3" i="2"/>
  <c r="T2" i="2"/>
  <c r="U2" i="2" s="1"/>
  <c r="V2" i="2" s="1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Q2" i="2"/>
  <c r="L26" i="2"/>
  <c r="L25" i="2"/>
  <c r="L24" i="2"/>
  <c r="L23" i="2"/>
  <c r="L22" i="2"/>
  <c r="L21" i="2"/>
  <c r="L20" i="2"/>
  <c r="L19" i="2"/>
  <c r="L18" i="2"/>
  <c r="L17" i="2"/>
  <c r="L14" i="2"/>
  <c r="L13" i="2"/>
  <c r="L12" i="2"/>
  <c r="L11" i="2"/>
  <c r="L10" i="2"/>
  <c r="L9" i="2"/>
  <c r="L8" i="2"/>
  <c r="L7" i="2"/>
  <c r="L6" i="2"/>
  <c r="L5" i="2"/>
  <c r="L4" i="2"/>
  <c r="L2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3" i="2"/>
  <c r="J2" i="2"/>
  <c r="G27" i="2"/>
  <c r="H27" i="2" s="1"/>
  <c r="E27" i="2"/>
  <c r="G26" i="2"/>
  <c r="H26" i="2" s="1"/>
  <c r="E26" i="2"/>
  <c r="G25" i="2"/>
  <c r="H25" i="2" s="1"/>
  <c r="E25" i="2"/>
  <c r="G24" i="2"/>
  <c r="H24" i="2" s="1"/>
  <c r="E24" i="2"/>
  <c r="G23" i="2"/>
  <c r="H23" i="2" s="1"/>
  <c r="E23" i="2"/>
  <c r="G22" i="2"/>
  <c r="H22" i="2" s="1"/>
  <c r="E22" i="2"/>
  <c r="G21" i="2"/>
  <c r="H21" i="2" s="1"/>
  <c r="E21" i="2"/>
  <c r="G20" i="2"/>
  <c r="H20" i="2" s="1"/>
  <c r="E20" i="2"/>
  <c r="G19" i="2"/>
  <c r="H19" i="2" s="1"/>
  <c r="E19" i="2"/>
  <c r="H18" i="2"/>
  <c r="G18" i="2"/>
  <c r="E18" i="2"/>
  <c r="G17" i="2"/>
  <c r="H17" i="2" s="1"/>
  <c r="E17" i="2"/>
  <c r="G16" i="2"/>
  <c r="H16" i="2" s="1"/>
  <c r="E16" i="2"/>
  <c r="G15" i="2"/>
  <c r="H15" i="2" s="1"/>
  <c r="E15" i="2"/>
  <c r="G14" i="2"/>
  <c r="H14" i="2" s="1"/>
  <c r="E14" i="2"/>
  <c r="G13" i="2"/>
  <c r="H13" i="2" s="1"/>
  <c r="E13" i="2"/>
  <c r="G12" i="2"/>
  <c r="H12" i="2" s="1"/>
  <c r="E12" i="2"/>
  <c r="G11" i="2"/>
  <c r="H11" i="2" s="1"/>
  <c r="E11" i="2"/>
  <c r="G10" i="2"/>
  <c r="H10" i="2" s="1"/>
  <c r="E10" i="2"/>
  <c r="G9" i="2"/>
  <c r="H9" i="2" s="1"/>
  <c r="E9" i="2"/>
  <c r="G8" i="2"/>
  <c r="H8" i="2" s="1"/>
  <c r="E8" i="2"/>
  <c r="G7" i="2"/>
  <c r="H7" i="2" s="1"/>
  <c r="E7" i="2"/>
  <c r="G6" i="2"/>
  <c r="H6" i="2" s="1"/>
  <c r="E6" i="2"/>
  <c r="G5" i="2"/>
  <c r="H5" i="2" s="1"/>
  <c r="E5" i="2"/>
  <c r="G4" i="2"/>
  <c r="H4" i="2" s="1"/>
  <c r="E4" i="2"/>
  <c r="G3" i="2"/>
  <c r="H3" i="2" s="1"/>
  <c r="E3" i="2"/>
  <c r="G2" i="2"/>
  <c r="H2" i="2" s="1"/>
  <c r="E2" i="2"/>
  <c r="U3" i="2"/>
  <c r="V3" i="2" s="1"/>
  <c r="U7" i="2"/>
  <c r="V7" i="2" s="1"/>
  <c r="U8" i="2"/>
  <c r="V8" i="2" s="1"/>
  <c r="U9" i="2"/>
  <c r="V9" i="2" s="1"/>
  <c r="U11" i="2"/>
  <c r="V11" i="2" s="1"/>
  <c r="U15" i="2"/>
  <c r="V15" i="2" s="1"/>
  <c r="U17" i="2"/>
  <c r="V17" i="2" s="1"/>
  <c r="U19" i="2"/>
  <c r="V19" i="2" s="1"/>
  <c r="U23" i="2"/>
  <c r="V23" i="2" s="1"/>
  <c r="U25" i="2"/>
  <c r="V25" i="2" s="1"/>
  <c r="U27" i="2"/>
  <c r="V27" i="2" s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O3" i="8"/>
  <c r="O15" i="8"/>
  <c r="O16" i="8"/>
  <c r="O27" i="8"/>
  <c r="AD3" i="6"/>
  <c r="AD4" i="6"/>
  <c r="AD5" i="6"/>
  <c r="AD7" i="6"/>
  <c r="AD10" i="6"/>
  <c r="AD11" i="6"/>
  <c r="AD12" i="6"/>
  <c r="AD13" i="6"/>
  <c r="AD15" i="6"/>
  <c r="AD16" i="6"/>
  <c r="AD17" i="6"/>
  <c r="AD18" i="6"/>
  <c r="AD19" i="6"/>
  <c r="AD20" i="6"/>
  <c r="AD21" i="6"/>
  <c r="AD22" i="6"/>
  <c r="AD24" i="6"/>
  <c r="AD25" i="6"/>
  <c r="AD27" i="6"/>
  <c r="AD2" i="6"/>
  <c r="AI14" i="2" l="1"/>
  <c r="AJ14" i="2" s="1"/>
  <c r="AL14" i="2" s="1"/>
  <c r="AI10" i="2"/>
  <c r="AJ10" i="2" s="1"/>
  <c r="AL10" i="2" s="1"/>
  <c r="AI19" i="2"/>
  <c r="AJ19" i="2" s="1"/>
  <c r="AL19" i="2" s="1"/>
  <c r="AI6" i="2"/>
  <c r="AJ6" i="2" s="1"/>
  <c r="AL6" i="2" s="1"/>
  <c r="AI5" i="2"/>
  <c r="AJ5" i="2" s="1"/>
  <c r="AL5" i="2" s="1"/>
  <c r="AI26" i="2"/>
  <c r="AJ26" i="2" s="1"/>
  <c r="AL26" i="2" s="1"/>
  <c r="AI22" i="2"/>
  <c r="AJ22" i="2" s="1"/>
  <c r="AL22" i="2" s="1"/>
  <c r="AI23" i="2"/>
  <c r="AJ23" i="2" s="1"/>
  <c r="AL23" i="2" s="1"/>
  <c r="AI24" i="2"/>
  <c r="AJ24" i="2" s="1"/>
  <c r="AL24" i="2" s="1"/>
  <c r="AI27" i="2"/>
  <c r="AJ27" i="2" s="1"/>
  <c r="AL27" i="2" s="1"/>
  <c r="AI4" i="2"/>
  <c r="AJ4" i="2" s="1"/>
  <c r="AL4" i="2" s="1"/>
  <c r="AI3" i="2"/>
  <c r="AJ3" i="2" s="1"/>
  <c r="AL3" i="2" s="1"/>
  <c r="AI21" i="2"/>
  <c r="AJ21" i="2" s="1"/>
  <c r="AL21" i="2" s="1"/>
  <c r="AI17" i="2"/>
  <c r="AJ17" i="2" s="1"/>
  <c r="AL17" i="2" s="1"/>
  <c r="AI12" i="2"/>
  <c r="AJ12" i="2" s="1"/>
  <c r="AL12" i="2" s="1"/>
  <c r="AI7" i="2"/>
  <c r="AJ7" i="2" s="1"/>
  <c r="AL7" i="2" s="1"/>
  <c r="AI20" i="2"/>
  <c r="AJ20" i="2" s="1"/>
  <c r="AL20" i="2" s="1"/>
  <c r="AI18" i="2"/>
  <c r="AJ18" i="2" s="1"/>
  <c r="AL18" i="2" s="1"/>
  <c r="AI16" i="2"/>
  <c r="AJ16" i="2" s="1"/>
  <c r="AL16" i="2" s="1"/>
  <c r="AI13" i="2"/>
  <c r="AJ13" i="2" s="1"/>
  <c r="AL13" i="2" s="1"/>
  <c r="AI11" i="2"/>
  <c r="AJ11" i="2" s="1"/>
  <c r="AL11" i="2" s="1"/>
  <c r="AI9" i="2"/>
  <c r="AJ9" i="2" s="1"/>
  <c r="AL9" i="2" s="1"/>
  <c r="AI2" i="2"/>
  <c r="AJ2" i="2" s="1"/>
  <c r="AL2" i="2" s="1"/>
  <c r="AI25" i="2"/>
  <c r="AJ25" i="2" s="1"/>
  <c r="AL25" i="2" s="1"/>
  <c r="AI15" i="2"/>
  <c r="AJ15" i="2" s="1"/>
  <c r="AL15" i="2" s="1"/>
  <c r="AI8" i="2"/>
  <c r="AJ8" i="2" s="1"/>
  <c r="AL8" i="2" s="1"/>
  <c r="AG3" i="4"/>
  <c r="AG4" i="4"/>
  <c r="AG5" i="4"/>
  <c r="AG7" i="4"/>
  <c r="AG10" i="4"/>
  <c r="AG11" i="4"/>
  <c r="AG12" i="4"/>
  <c r="AG13" i="4"/>
  <c r="AG15" i="4"/>
  <c r="AG16" i="4"/>
  <c r="AG17" i="4"/>
  <c r="AG18" i="4"/>
  <c r="AG19" i="4"/>
  <c r="AG20" i="4"/>
  <c r="AG21" i="4"/>
  <c r="AG22" i="4"/>
  <c r="AG24" i="4"/>
  <c r="AG25" i="4"/>
  <c r="AG27" i="4"/>
  <c r="AG2" i="4"/>
  <c r="AK4" i="4"/>
  <c r="AK24" i="4"/>
  <c r="AE3" i="1"/>
  <c r="AE4" i="1"/>
  <c r="AE5" i="1"/>
  <c r="AE7" i="1"/>
  <c r="AE10" i="1"/>
  <c r="AE11" i="1"/>
  <c r="AE12" i="1"/>
  <c r="AE13" i="1"/>
  <c r="AE15" i="1"/>
  <c r="AE16" i="1"/>
  <c r="AE17" i="1"/>
  <c r="AE18" i="1"/>
  <c r="AE19" i="1"/>
  <c r="AE20" i="1"/>
  <c r="AE21" i="1"/>
  <c r="AE22" i="1"/>
  <c r="AE24" i="1"/>
  <c r="AE25" i="1"/>
  <c r="AE27" i="1"/>
  <c r="AE2" i="1"/>
  <c r="AI4" i="1"/>
  <c r="AI24" i="1"/>
  <c r="AJ27" i="8" l="1"/>
  <c r="AK27" i="8" s="1"/>
  <c r="AL27" i="8" s="1"/>
  <c r="AG27" i="8"/>
  <c r="AH27" i="8" s="1"/>
  <c r="AD27" i="8"/>
  <c r="AA27" i="8"/>
  <c r="AB27" i="8" s="1"/>
  <c r="W27" i="8"/>
  <c r="X27" i="8" s="1"/>
  <c r="Y27" i="8" s="1"/>
  <c r="T27" i="8"/>
  <c r="Q27" i="8"/>
  <c r="R27" i="8" s="1"/>
  <c r="K27" i="8"/>
  <c r="L27" i="8" s="1"/>
  <c r="H27" i="8"/>
  <c r="I27" i="8" s="1"/>
  <c r="E27" i="8"/>
  <c r="F27" i="8" s="1"/>
  <c r="AJ26" i="8"/>
  <c r="AK26" i="8" s="1"/>
  <c r="AL26" i="8" s="1"/>
  <c r="AG26" i="8"/>
  <c r="AH26" i="8" s="1"/>
  <c r="AD26" i="8"/>
  <c r="AE26" i="8" s="1"/>
  <c r="AA26" i="8"/>
  <c r="AB26" i="8" s="1"/>
  <c r="W26" i="8"/>
  <c r="X26" i="8" s="1"/>
  <c r="Y26" i="8" s="1"/>
  <c r="T26" i="8"/>
  <c r="Q26" i="8"/>
  <c r="R26" i="8" s="1"/>
  <c r="N26" i="8"/>
  <c r="O26" i="8" s="1"/>
  <c r="K26" i="8"/>
  <c r="L26" i="8" s="1"/>
  <c r="H26" i="8"/>
  <c r="I26" i="8" s="1"/>
  <c r="E26" i="8"/>
  <c r="F26" i="8" s="1"/>
  <c r="AJ25" i="8"/>
  <c r="AK25" i="8" s="1"/>
  <c r="AL25" i="8" s="1"/>
  <c r="AG25" i="8"/>
  <c r="AH25" i="8" s="1"/>
  <c r="AD25" i="8"/>
  <c r="AA25" i="8"/>
  <c r="AB25" i="8" s="1"/>
  <c r="W25" i="8"/>
  <c r="X25" i="8" s="1"/>
  <c r="Y25" i="8" s="1"/>
  <c r="T25" i="8"/>
  <c r="Q25" i="8"/>
  <c r="R25" i="8" s="1"/>
  <c r="N25" i="8"/>
  <c r="O25" i="8" s="1"/>
  <c r="K25" i="8"/>
  <c r="L25" i="8" s="1"/>
  <c r="H25" i="8"/>
  <c r="I25" i="8" s="1"/>
  <c r="E25" i="8"/>
  <c r="F25" i="8" s="1"/>
  <c r="AJ24" i="8"/>
  <c r="AK24" i="8" s="1"/>
  <c r="AL24" i="8" s="1"/>
  <c r="AG24" i="8"/>
  <c r="AD24" i="8"/>
  <c r="AA24" i="8"/>
  <c r="AB24" i="8" s="1"/>
  <c r="W24" i="8"/>
  <c r="X24" i="8" s="1"/>
  <c r="Y24" i="8" s="1"/>
  <c r="T24" i="8"/>
  <c r="Q24" i="8"/>
  <c r="R24" i="8" s="1"/>
  <c r="N24" i="8"/>
  <c r="O24" i="8" s="1"/>
  <c r="K24" i="8"/>
  <c r="L24" i="8" s="1"/>
  <c r="H24" i="8"/>
  <c r="I24" i="8" s="1"/>
  <c r="E24" i="8"/>
  <c r="F24" i="8" s="1"/>
  <c r="AJ23" i="8"/>
  <c r="AK23" i="8" s="1"/>
  <c r="AL23" i="8" s="1"/>
  <c r="AG23" i="8"/>
  <c r="AH23" i="8" s="1"/>
  <c r="AD23" i="8"/>
  <c r="AE23" i="8" s="1"/>
  <c r="AA23" i="8"/>
  <c r="AB23" i="8" s="1"/>
  <c r="W23" i="8"/>
  <c r="X23" i="8" s="1"/>
  <c r="Y23" i="8" s="1"/>
  <c r="T23" i="8"/>
  <c r="Q23" i="8"/>
  <c r="R23" i="8" s="1"/>
  <c r="N23" i="8"/>
  <c r="O23" i="8" s="1"/>
  <c r="K23" i="8"/>
  <c r="L23" i="8" s="1"/>
  <c r="H23" i="8"/>
  <c r="I23" i="8" s="1"/>
  <c r="E23" i="8"/>
  <c r="F23" i="8" s="1"/>
  <c r="AK22" i="8"/>
  <c r="AL22" i="8" s="1"/>
  <c r="AJ22" i="8"/>
  <c r="AG22" i="8"/>
  <c r="AH22" i="8" s="1"/>
  <c r="AD22" i="8"/>
  <c r="AA22" i="8"/>
  <c r="AB22" i="8" s="1"/>
  <c r="W22" i="8"/>
  <c r="X22" i="8" s="1"/>
  <c r="Y22" i="8" s="1"/>
  <c r="T22" i="8"/>
  <c r="Q22" i="8"/>
  <c r="R22" i="8" s="1"/>
  <c r="N22" i="8"/>
  <c r="O22" i="8" s="1"/>
  <c r="K22" i="8"/>
  <c r="L22" i="8" s="1"/>
  <c r="H22" i="8"/>
  <c r="I22" i="8" s="1"/>
  <c r="E22" i="8"/>
  <c r="F22" i="8" s="1"/>
  <c r="AJ21" i="8"/>
  <c r="AK21" i="8" s="1"/>
  <c r="AL21" i="8" s="1"/>
  <c r="AG21" i="8"/>
  <c r="AH21" i="8" s="1"/>
  <c r="AD21" i="8"/>
  <c r="AA21" i="8"/>
  <c r="AB21" i="8" s="1"/>
  <c r="W21" i="8"/>
  <c r="X21" i="8" s="1"/>
  <c r="Y21" i="8" s="1"/>
  <c r="T21" i="8"/>
  <c r="Q21" i="8"/>
  <c r="R21" i="8" s="1"/>
  <c r="N21" i="8"/>
  <c r="O21" i="8" s="1"/>
  <c r="K21" i="8"/>
  <c r="L21" i="8" s="1"/>
  <c r="H21" i="8"/>
  <c r="I21" i="8" s="1"/>
  <c r="E21" i="8"/>
  <c r="F21" i="8" s="1"/>
  <c r="AJ20" i="8"/>
  <c r="AK20" i="8" s="1"/>
  <c r="AL20" i="8" s="1"/>
  <c r="AG20" i="8"/>
  <c r="AH20" i="8" s="1"/>
  <c r="AD20" i="8"/>
  <c r="AA20" i="8"/>
  <c r="AB20" i="8" s="1"/>
  <c r="W20" i="8"/>
  <c r="X20" i="8" s="1"/>
  <c r="Y20" i="8" s="1"/>
  <c r="T20" i="8"/>
  <c r="Q20" i="8"/>
  <c r="R20" i="8" s="1"/>
  <c r="N20" i="8"/>
  <c r="O20" i="8" s="1"/>
  <c r="K20" i="8"/>
  <c r="L20" i="8" s="1"/>
  <c r="H20" i="8"/>
  <c r="I20" i="8" s="1"/>
  <c r="E20" i="8"/>
  <c r="F20" i="8" s="1"/>
  <c r="AJ19" i="8"/>
  <c r="AK19" i="8" s="1"/>
  <c r="AL19" i="8" s="1"/>
  <c r="AG19" i="8"/>
  <c r="AH19" i="8" s="1"/>
  <c r="AD19" i="8"/>
  <c r="AA19" i="8"/>
  <c r="AB19" i="8" s="1"/>
  <c r="W19" i="8"/>
  <c r="X19" i="8" s="1"/>
  <c r="Y19" i="8" s="1"/>
  <c r="T19" i="8"/>
  <c r="Q19" i="8"/>
  <c r="R19" i="8" s="1"/>
  <c r="N19" i="8"/>
  <c r="O19" i="8" s="1"/>
  <c r="K19" i="8"/>
  <c r="L19" i="8" s="1"/>
  <c r="H19" i="8"/>
  <c r="I19" i="8" s="1"/>
  <c r="E19" i="8"/>
  <c r="F19" i="8" s="1"/>
  <c r="AJ18" i="8"/>
  <c r="AK18" i="8" s="1"/>
  <c r="AL18" i="8" s="1"/>
  <c r="AG18" i="8"/>
  <c r="AH18" i="8" s="1"/>
  <c r="AD18" i="8"/>
  <c r="AA18" i="8"/>
  <c r="AB18" i="8" s="1"/>
  <c r="W18" i="8"/>
  <c r="X18" i="8" s="1"/>
  <c r="Y18" i="8" s="1"/>
  <c r="T18" i="8"/>
  <c r="Q18" i="8"/>
  <c r="R18" i="8" s="1"/>
  <c r="N18" i="8"/>
  <c r="O18" i="8" s="1"/>
  <c r="K18" i="8"/>
  <c r="L18" i="8" s="1"/>
  <c r="H18" i="8"/>
  <c r="I18" i="8" s="1"/>
  <c r="E18" i="8"/>
  <c r="F18" i="8" s="1"/>
  <c r="AJ17" i="8"/>
  <c r="AK17" i="8" s="1"/>
  <c r="AL17" i="8" s="1"/>
  <c r="AG17" i="8"/>
  <c r="AH17" i="8" s="1"/>
  <c r="AD17" i="8"/>
  <c r="AA17" i="8"/>
  <c r="AB17" i="8" s="1"/>
  <c r="W17" i="8"/>
  <c r="X17" i="8" s="1"/>
  <c r="Y17" i="8" s="1"/>
  <c r="T17" i="8"/>
  <c r="Q17" i="8"/>
  <c r="R17" i="8" s="1"/>
  <c r="N17" i="8"/>
  <c r="O17" i="8" s="1"/>
  <c r="K17" i="8"/>
  <c r="L17" i="8" s="1"/>
  <c r="H17" i="8"/>
  <c r="I17" i="8" s="1"/>
  <c r="E17" i="8"/>
  <c r="F17" i="8" s="1"/>
  <c r="AJ16" i="8"/>
  <c r="AK16" i="8" s="1"/>
  <c r="AL16" i="8" s="1"/>
  <c r="AG16" i="8"/>
  <c r="AH16" i="8" s="1"/>
  <c r="AD16" i="8"/>
  <c r="AA16" i="8"/>
  <c r="AB16" i="8" s="1"/>
  <c r="W16" i="8"/>
  <c r="X16" i="8" s="1"/>
  <c r="Y16" i="8" s="1"/>
  <c r="T16" i="8"/>
  <c r="Q16" i="8"/>
  <c r="R16" i="8" s="1"/>
  <c r="K16" i="8"/>
  <c r="L16" i="8" s="1"/>
  <c r="H16" i="8"/>
  <c r="I16" i="8" s="1"/>
  <c r="E16" i="8"/>
  <c r="F16" i="8" s="1"/>
  <c r="AJ15" i="8"/>
  <c r="AK15" i="8" s="1"/>
  <c r="AL15" i="8" s="1"/>
  <c r="AG15" i="8"/>
  <c r="AH15" i="8" s="1"/>
  <c r="AD15" i="8"/>
  <c r="AA15" i="8"/>
  <c r="AB15" i="8" s="1"/>
  <c r="W15" i="8"/>
  <c r="X15" i="8" s="1"/>
  <c r="Y15" i="8" s="1"/>
  <c r="T15" i="8"/>
  <c r="Q15" i="8"/>
  <c r="R15" i="8" s="1"/>
  <c r="K15" i="8"/>
  <c r="L15" i="8" s="1"/>
  <c r="H15" i="8"/>
  <c r="I15" i="8" s="1"/>
  <c r="E15" i="8"/>
  <c r="F15" i="8" s="1"/>
  <c r="AJ14" i="8"/>
  <c r="AK14" i="8" s="1"/>
  <c r="AL14" i="8" s="1"/>
  <c r="AG14" i="8"/>
  <c r="AH14" i="8" s="1"/>
  <c r="AD14" i="8"/>
  <c r="AE14" i="8" s="1"/>
  <c r="AA14" i="8"/>
  <c r="AB14" i="8" s="1"/>
  <c r="W14" i="8"/>
  <c r="X14" i="8" s="1"/>
  <c r="Y14" i="8" s="1"/>
  <c r="T14" i="8"/>
  <c r="Q14" i="8"/>
  <c r="R14" i="8" s="1"/>
  <c r="N14" i="8"/>
  <c r="O14" i="8" s="1"/>
  <c r="K14" i="8"/>
  <c r="L14" i="8" s="1"/>
  <c r="H14" i="8"/>
  <c r="I14" i="8" s="1"/>
  <c r="E14" i="8"/>
  <c r="F14" i="8" s="1"/>
  <c r="AJ13" i="8"/>
  <c r="AK13" i="8" s="1"/>
  <c r="AL13" i="8" s="1"/>
  <c r="AG13" i="8"/>
  <c r="AH13" i="8" s="1"/>
  <c r="AD13" i="8"/>
  <c r="AA13" i="8"/>
  <c r="AB13" i="8" s="1"/>
  <c r="W13" i="8"/>
  <c r="X13" i="8" s="1"/>
  <c r="Y13" i="8" s="1"/>
  <c r="T13" i="8"/>
  <c r="Q13" i="8"/>
  <c r="R13" i="8" s="1"/>
  <c r="N13" i="8"/>
  <c r="O13" i="8" s="1"/>
  <c r="K13" i="8"/>
  <c r="L13" i="8" s="1"/>
  <c r="H13" i="8"/>
  <c r="I13" i="8" s="1"/>
  <c r="E13" i="8"/>
  <c r="F13" i="8" s="1"/>
  <c r="AJ12" i="8"/>
  <c r="AK12" i="8" s="1"/>
  <c r="AL12" i="8" s="1"/>
  <c r="AG12" i="8"/>
  <c r="AH12" i="8" s="1"/>
  <c r="AD12" i="8"/>
  <c r="AA12" i="8"/>
  <c r="AB12" i="8" s="1"/>
  <c r="W12" i="8"/>
  <c r="X12" i="8" s="1"/>
  <c r="Y12" i="8" s="1"/>
  <c r="T12" i="8"/>
  <c r="Q12" i="8"/>
  <c r="R12" i="8" s="1"/>
  <c r="N12" i="8"/>
  <c r="O12" i="8" s="1"/>
  <c r="K12" i="8"/>
  <c r="L12" i="8" s="1"/>
  <c r="H12" i="8"/>
  <c r="I12" i="8" s="1"/>
  <c r="E12" i="8"/>
  <c r="F12" i="8" s="1"/>
  <c r="AJ11" i="8"/>
  <c r="AK11" i="8" s="1"/>
  <c r="AL11" i="8" s="1"/>
  <c r="AG11" i="8"/>
  <c r="AH11" i="8" s="1"/>
  <c r="AD11" i="8"/>
  <c r="AA11" i="8"/>
  <c r="AB11" i="8" s="1"/>
  <c r="W11" i="8"/>
  <c r="X11" i="8" s="1"/>
  <c r="Y11" i="8" s="1"/>
  <c r="T11" i="8"/>
  <c r="Q11" i="8"/>
  <c r="R11" i="8" s="1"/>
  <c r="N11" i="8"/>
  <c r="O11" i="8" s="1"/>
  <c r="K11" i="8"/>
  <c r="L11" i="8" s="1"/>
  <c r="H11" i="8"/>
  <c r="I11" i="8" s="1"/>
  <c r="E11" i="8"/>
  <c r="F11" i="8" s="1"/>
  <c r="AJ10" i="8"/>
  <c r="AK10" i="8" s="1"/>
  <c r="AL10" i="8" s="1"/>
  <c r="AG10" i="8"/>
  <c r="AH10" i="8" s="1"/>
  <c r="AD10" i="8"/>
  <c r="AA10" i="8"/>
  <c r="AB10" i="8" s="1"/>
  <c r="W10" i="8"/>
  <c r="X10" i="8" s="1"/>
  <c r="Y10" i="8" s="1"/>
  <c r="T10" i="8"/>
  <c r="Q10" i="8"/>
  <c r="R10" i="8" s="1"/>
  <c r="N10" i="8"/>
  <c r="O10" i="8" s="1"/>
  <c r="K10" i="8"/>
  <c r="L10" i="8" s="1"/>
  <c r="H10" i="8"/>
  <c r="I10" i="8" s="1"/>
  <c r="E10" i="8"/>
  <c r="F10" i="8" s="1"/>
  <c r="AJ9" i="8"/>
  <c r="AK9" i="8" s="1"/>
  <c r="AL9" i="8" s="1"/>
  <c r="AG9" i="8"/>
  <c r="AH9" i="8" s="1"/>
  <c r="AD9" i="8"/>
  <c r="AE9" i="8" s="1"/>
  <c r="AA9" i="8"/>
  <c r="AB9" i="8" s="1"/>
  <c r="W9" i="8"/>
  <c r="X9" i="8" s="1"/>
  <c r="Y9" i="8" s="1"/>
  <c r="T9" i="8"/>
  <c r="Q9" i="8"/>
  <c r="R9" i="8" s="1"/>
  <c r="N9" i="8"/>
  <c r="O9" i="8" s="1"/>
  <c r="K9" i="8"/>
  <c r="L9" i="8" s="1"/>
  <c r="H9" i="8"/>
  <c r="I9" i="8" s="1"/>
  <c r="E9" i="8"/>
  <c r="F9" i="8" s="1"/>
  <c r="AJ8" i="8"/>
  <c r="AK8" i="8" s="1"/>
  <c r="AL8" i="8" s="1"/>
  <c r="AG8" i="8"/>
  <c r="AH8" i="8" s="1"/>
  <c r="AD8" i="8"/>
  <c r="AE8" i="8" s="1"/>
  <c r="AA8" i="8"/>
  <c r="AB8" i="8" s="1"/>
  <c r="W8" i="8"/>
  <c r="X8" i="8" s="1"/>
  <c r="Y8" i="8" s="1"/>
  <c r="T8" i="8"/>
  <c r="Q8" i="8"/>
  <c r="R8" i="8" s="1"/>
  <c r="N8" i="8"/>
  <c r="O8" i="8" s="1"/>
  <c r="K8" i="8"/>
  <c r="L8" i="8" s="1"/>
  <c r="H8" i="8"/>
  <c r="I8" i="8" s="1"/>
  <c r="E8" i="8"/>
  <c r="F8" i="8" s="1"/>
  <c r="AJ7" i="8"/>
  <c r="AK7" i="8" s="1"/>
  <c r="AL7" i="8" s="1"/>
  <c r="AG7" i="8"/>
  <c r="AH7" i="8" s="1"/>
  <c r="AD7" i="8"/>
  <c r="AA7" i="8"/>
  <c r="AB7" i="8" s="1"/>
  <c r="W7" i="8"/>
  <c r="X7" i="8" s="1"/>
  <c r="Y7" i="8" s="1"/>
  <c r="T7" i="8"/>
  <c r="Q7" i="8"/>
  <c r="R7" i="8" s="1"/>
  <c r="N7" i="8"/>
  <c r="O7" i="8" s="1"/>
  <c r="K7" i="8"/>
  <c r="L7" i="8" s="1"/>
  <c r="H7" i="8"/>
  <c r="I7" i="8" s="1"/>
  <c r="E7" i="8"/>
  <c r="F7" i="8" s="1"/>
  <c r="AJ6" i="8"/>
  <c r="AK6" i="8" s="1"/>
  <c r="AL6" i="8" s="1"/>
  <c r="AG6" i="8"/>
  <c r="AH6" i="8" s="1"/>
  <c r="AD6" i="8"/>
  <c r="AE6" i="8" s="1"/>
  <c r="AA6" i="8"/>
  <c r="AB6" i="8" s="1"/>
  <c r="W6" i="8"/>
  <c r="X6" i="8" s="1"/>
  <c r="Y6" i="8" s="1"/>
  <c r="T6" i="8"/>
  <c r="Q6" i="8"/>
  <c r="R6" i="8" s="1"/>
  <c r="N6" i="8"/>
  <c r="O6" i="8" s="1"/>
  <c r="K6" i="8"/>
  <c r="L6" i="8" s="1"/>
  <c r="H6" i="8"/>
  <c r="I6" i="8" s="1"/>
  <c r="E6" i="8"/>
  <c r="F6" i="8" s="1"/>
  <c r="AJ5" i="8"/>
  <c r="AK5" i="8" s="1"/>
  <c r="AL5" i="8" s="1"/>
  <c r="AG5" i="8"/>
  <c r="AH5" i="8" s="1"/>
  <c r="AD5" i="8"/>
  <c r="AA5" i="8"/>
  <c r="AB5" i="8" s="1"/>
  <c r="W5" i="8"/>
  <c r="X5" i="8" s="1"/>
  <c r="Y5" i="8" s="1"/>
  <c r="T5" i="8"/>
  <c r="Q5" i="8"/>
  <c r="R5" i="8" s="1"/>
  <c r="N5" i="8"/>
  <c r="O5" i="8" s="1"/>
  <c r="K5" i="8"/>
  <c r="L5" i="8" s="1"/>
  <c r="H5" i="8"/>
  <c r="I5" i="8" s="1"/>
  <c r="E5" i="8"/>
  <c r="F5" i="8" s="1"/>
  <c r="AJ4" i="8"/>
  <c r="AK4" i="8" s="1"/>
  <c r="AL4" i="8" s="1"/>
  <c r="AG4" i="8"/>
  <c r="AH4" i="8" s="1"/>
  <c r="AD4" i="8"/>
  <c r="AA4" i="8"/>
  <c r="AB4" i="8" s="1"/>
  <c r="W4" i="8"/>
  <c r="X4" i="8" s="1"/>
  <c r="Y4" i="8" s="1"/>
  <c r="T4" i="8"/>
  <c r="Q4" i="8"/>
  <c r="R4" i="8" s="1"/>
  <c r="N4" i="8"/>
  <c r="O4" i="8" s="1"/>
  <c r="K4" i="8"/>
  <c r="L4" i="8" s="1"/>
  <c r="H4" i="8"/>
  <c r="I4" i="8" s="1"/>
  <c r="E4" i="8"/>
  <c r="F4" i="8" s="1"/>
  <c r="AJ3" i="8"/>
  <c r="AK3" i="8" s="1"/>
  <c r="AL3" i="8" s="1"/>
  <c r="AG3" i="8"/>
  <c r="AH3" i="8" s="1"/>
  <c r="AD3" i="8"/>
  <c r="AA3" i="8"/>
  <c r="AB3" i="8" s="1"/>
  <c r="W3" i="8"/>
  <c r="X3" i="8" s="1"/>
  <c r="Y3" i="8" s="1"/>
  <c r="T3" i="8"/>
  <c r="Q3" i="8"/>
  <c r="R3" i="8" s="1"/>
  <c r="K3" i="8"/>
  <c r="L3" i="8" s="1"/>
  <c r="H3" i="8"/>
  <c r="I3" i="8" s="1"/>
  <c r="E3" i="8"/>
  <c r="F3" i="8" s="1"/>
  <c r="AJ2" i="8"/>
  <c r="AK2" i="8" s="1"/>
  <c r="AL2" i="8" s="1"/>
  <c r="AG2" i="8"/>
  <c r="AH2" i="8" s="1"/>
  <c r="AD2" i="8"/>
  <c r="AA2" i="8"/>
  <c r="AB2" i="8" s="1"/>
  <c r="W2" i="8"/>
  <c r="X2" i="8" s="1"/>
  <c r="Y2" i="8" s="1"/>
  <c r="T2" i="8"/>
  <c r="Q2" i="8"/>
  <c r="R2" i="8" s="1"/>
  <c r="N2" i="8"/>
  <c r="O2" i="8" s="1"/>
  <c r="K2" i="8"/>
  <c r="L2" i="8" s="1"/>
  <c r="H2" i="8"/>
  <c r="I2" i="8" s="1"/>
  <c r="E2" i="8"/>
  <c r="F2" i="8" s="1"/>
  <c r="AF27" i="7"/>
  <c r="AG27" i="7" s="1"/>
  <c r="AC27" i="7"/>
  <c r="AD27" i="7" s="1"/>
  <c r="Z27" i="7"/>
  <c r="W27" i="7"/>
  <c r="X27" i="7" s="1"/>
  <c r="T27" i="7"/>
  <c r="U27" i="7" s="1"/>
  <c r="Q27" i="7"/>
  <c r="N27" i="7"/>
  <c r="O27" i="7" s="1"/>
  <c r="J27" i="7"/>
  <c r="G27" i="7"/>
  <c r="H27" i="7" s="1"/>
  <c r="E27" i="7"/>
  <c r="AF26" i="7"/>
  <c r="AG26" i="7" s="1"/>
  <c r="AC26" i="7"/>
  <c r="AD26" i="7" s="1"/>
  <c r="Z26" i="7"/>
  <c r="AA26" i="7" s="1"/>
  <c r="W26" i="7"/>
  <c r="X26" i="7" s="1"/>
  <c r="T26" i="7"/>
  <c r="U26" i="7" s="1"/>
  <c r="Q26" i="7"/>
  <c r="N26" i="7"/>
  <c r="O26" i="7" s="1"/>
  <c r="L26" i="7"/>
  <c r="J26" i="7"/>
  <c r="G26" i="7"/>
  <c r="H26" i="7" s="1"/>
  <c r="E26" i="7"/>
  <c r="AF25" i="7"/>
  <c r="AG25" i="7" s="1"/>
  <c r="AC25" i="7"/>
  <c r="AD25" i="7" s="1"/>
  <c r="Z25" i="7"/>
  <c r="W25" i="7"/>
  <c r="X25" i="7" s="1"/>
  <c r="T25" i="7"/>
  <c r="U25" i="7" s="1"/>
  <c r="Q25" i="7"/>
  <c r="N25" i="7"/>
  <c r="O25" i="7" s="1"/>
  <c r="L25" i="7"/>
  <c r="J25" i="7"/>
  <c r="G25" i="7"/>
  <c r="H25" i="7" s="1"/>
  <c r="E25" i="7"/>
  <c r="AF24" i="7"/>
  <c r="AG24" i="7" s="1"/>
  <c r="AC24" i="7"/>
  <c r="Z24" i="7"/>
  <c r="W24" i="7"/>
  <c r="X24" i="7" s="1"/>
  <c r="T24" i="7"/>
  <c r="U24" i="7" s="1"/>
  <c r="Q24" i="7"/>
  <c r="O24" i="7"/>
  <c r="N24" i="7"/>
  <c r="L24" i="7"/>
  <c r="J24" i="7"/>
  <c r="H24" i="7"/>
  <c r="G24" i="7"/>
  <c r="E24" i="7"/>
  <c r="AF23" i="7"/>
  <c r="AG23" i="7" s="1"/>
  <c r="AC23" i="7"/>
  <c r="AD23" i="7" s="1"/>
  <c r="Z23" i="7"/>
  <c r="AA23" i="7" s="1"/>
  <c r="W23" i="7"/>
  <c r="X23" i="7" s="1"/>
  <c r="T23" i="7"/>
  <c r="U23" i="7" s="1"/>
  <c r="Q23" i="7"/>
  <c r="N23" i="7"/>
  <c r="O23" i="7" s="1"/>
  <c r="L23" i="7"/>
  <c r="J23" i="7"/>
  <c r="G23" i="7"/>
  <c r="H23" i="7" s="1"/>
  <c r="E23" i="7"/>
  <c r="AF22" i="7"/>
  <c r="AG22" i="7" s="1"/>
  <c r="AC22" i="7"/>
  <c r="AD22" i="7" s="1"/>
  <c r="Z22" i="7"/>
  <c r="W22" i="7"/>
  <c r="X22" i="7" s="1"/>
  <c r="T22" i="7"/>
  <c r="U22" i="7" s="1"/>
  <c r="Q22" i="7"/>
  <c r="N22" i="7"/>
  <c r="O22" i="7" s="1"/>
  <c r="L22" i="7"/>
  <c r="J22" i="7"/>
  <c r="G22" i="7"/>
  <c r="H22" i="7" s="1"/>
  <c r="E22" i="7"/>
  <c r="AF21" i="7"/>
  <c r="AG21" i="7" s="1"/>
  <c r="AC21" i="7"/>
  <c r="AD21" i="7" s="1"/>
  <c r="Z21" i="7"/>
  <c r="W21" i="7"/>
  <c r="X21" i="7" s="1"/>
  <c r="T21" i="7"/>
  <c r="U21" i="7" s="1"/>
  <c r="Q21" i="7"/>
  <c r="N21" i="7"/>
  <c r="O21" i="7" s="1"/>
  <c r="L21" i="7"/>
  <c r="J21" i="7"/>
  <c r="G21" i="7"/>
  <c r="H21" i="7" s="1"/>
  <c r="E21" i="7"/>
  <c r="AF20" i="7"/>
  <c r="AG20" i="7" s="1"/>
  <c r="AC20" i="7"/>
  <c r="AD20" i="7" s="1"/>
  <c r="Z20" i="7"/>
  <c r="W20" i="7"/>
  <c r="X20" i="7" s="1"/>
  <c r="T20" i="7"/>
  <c r="U20" i="7" s="1"/>
  <c r="Q20" i="7"/>
  <c r="N20" i="7"/>
  <c r="O20" i="7" s="1"/>
  <c r="L20" i="7"/>
  <c r="J20" i="7"/>
  <c r="G20" i="7"/>
  <c r="H20" i="7" s="1"/>
  <c r="E20" i="7"/>
  <c r="AF19" i="7"/>
  <c r="AG19" i="7" s="1"/>
  <c r="AC19" i="7"/>
  <c r="AD19" i="7" s="1"/>
  <c r="Z19" i="7"/>
  <c r="W19" i="7"/>
  <c r="X19" i="7" s="1"/>
  <c r="T19" i="7"/>
  <c r="U19" i="7" s="1"/>
  <c r="Q19" i="7"/>
  <c r="N19" i="7"/>
  <c r="O19" i="7" s="1"/>
  <c r="L19" i="7"/>
  <c r="J19" i="7"/>
  <c r="G19" i="7"/>
  <c r="H19" i="7" s="1"/>
  <c r="E19" i="7"/>
  <c r="AF18" i="7"/>
  <c r="AG18" i="7" s="1"/>
  <c r="AC18" i="7"/>
  <c r="AD18" i="7" s="1"/>
  <c r="Z18" i="7"/>
  <c r="W18" i="7"/>
  <c r="X18" i="7" s="1"/>
  <c r="T18" i="7"/>
  <c r="U18" i="7" s="1"/>
  <c r="Q18" i="7"/>
  <c r="N18" i="7"/>
  <c r="O18" i="7" s="1"/>
  <c r="L18" i="7"/>
  <c r="J18" i="7"/>
  <c r="G18" i="7"/>
  <c r="H18" i="7" s="1"/>
  <c r="E18" i="7"/>
  <c r="AF17" i="7"/>
  <c r="AG17" i="7" s="1"/>
  <c r="AC17" i="7"/>
  <c r="AD17" i="7" s="1"/>
  <c r="Z17" i="7"/>
  <c r="W17" i="7"/>
  <c r="X17" i="7" s="1"/>
  <c r="T17" i="7"/>
  <c r="U17" i="7" s="1"/>
  <c r="Q17" i="7"/>
  <c r="N17" i="7"/>
  <c r="O17" i="7" s="1"/>
  <c r="L17" i="7"/>
  <c r="J17" i="7"/>
  <c r="G17" i="7"/>
  <c r="H17" i="7" s="1"/>
  <c r="E17" i="7"/>
  <c r="AF16" i="7"/>
  <c r="AG16" i="7" s="1"/>
  <c r="AC16" i="7"/>
  <c r="AD16" i="7" s="1"/>
  <c r="Z16" i="7"/>
  <c r="W16" i="7"/>
  <c r="X16" i="7" s="1"/>
  <c r="T16" i="7"/>
  <c r="U16" i="7" s="1"/>
  <c r="Q16" i="7"/>
  <c r="N16" i="7"/>
  <c r="O16" i="7" s="1"/>
  <c r="J16" i="7"/>
  <c r="G16" i="7"/>
  <c r="H16" i="7" s="1"/>
  <c r="E16" i="7"/>
  <c r="AF15" i="7"/>
  <c r="AG15" i="7" s="1"/>
  <c r="AC15" i="7"/>
  <c r="AD15" i="7" s="1"/>
  <c r="Z15" i="7"/>
  <c r="W15" i="7"/>
  <c r="X15" i="7" s="1"/>
  <c r="T15" i="7"/>
  <c r="U15" i="7" s="1"/>
  <c r="Q15" i="7"/>
  <c r="N15" i="7"/>
  <c r="O15" i="7" s="1"/>
  <c r="J15" i="7"/>
  <c r="G15" i="7"/>
  <c r="H15" i="7" s="1"/>
  <c r="E15" i="7"/>
  <c r="AF14" i="7"/>
  <c r="AG14" i="7" s="1"/>
  <c r="AC14" i="7"/>
  <c r="AD14" i="7" s="1"/>
  <c r="Z14" i="7"/>
  <c r="AA14" i="7" s="1"/>
  <c r="W14" i="7"/>
  <c r="X14" i="7" s="1"/>
  <c r="T14" i="7"/>
  <c r="U14" i="7" s="1"/>
  <c r="Q14" i="7"/>
  <c r="N14" i="7"/>
  <c r="O14" i="7" s="1"/>
  <c r="L14" i="7"/>
  <c r="J14" i="7"/>
  <c r="G14" i="7"/>
  <c r="H14" i="7" s="1"/>
  <c r="E14" i="7"/>
  <c r="AF13" i="7"/>
  <c r="AG13" i="7" s="1"/>
  <c r="AC13" i="7"/>
  <c r="AD13" i="7" s="1"/>
  <c r="Z13" i="7"/>
  <c r="W13" i="7"/>
  <c r="X13" i="7" s="1"/>
  <c r="T13" i="7"/>
  <c r="U13" i="7" s="1"/>
  <c r="Q13" i="7"/>
  <c r="N13" i="7"/>
  <c r="O13" i="7" s="1"/>
  <c r="L13" i="7"/>
  <c r="J13" i="7"/>
  <c r="G13" i="7"/>
  <c r="H13" i="7" s="1"/>
  <c r="E13" i="7"/>
  <c r="AF12" i="7"/>
  <c r="AG12" i="7" s="1"/>
  <c r="AC12" i="7"/>
  <c r="AD12" i="7" s="1"/>
  <c r="Z12" i="7"/>
  <c r="W12" i="7"/>
  <c r="X12" i="7" s="1"/>
  <c r="T12" i="7"/>
  <c r="U12" i="7" s="1"/>
  <c r="Q12" i="7"/>
  <c r="N12" i="7"/>
  <c r="O12" i="7" s="1"/>
  <c r="L12" i="7"/>
  <c r="J12" i="7"/>
  <c r="G12" i="7"/>
  <c r="H12" i="7" s="1"/>
  <c r="E12" i="7"/>
  <c r="AF11" i="7"/>
  <c r="AG11" i="7" s="1"/>
  <c r="AC11" i="7"/>
  <c r="AD11" i="7" s="1"/>
  <c r="Z11" i="7"/>
  <c r="W11" i="7"/>
  <c r="X11" i="7" s="1"/>
  <c r="T11" i="7"/>
  <c r="U11" i="7" s="1"/>
  <c r="Q11" i="7"/>
  <c r="N11" i="7"/>
  <c r="O11" i="7" s="1"/>
  <c r="L11" i="7"/>
  <c r="J11" i="7"/>
  <c r="G11" i="7"/>
  <c r="H11" i="7" s="1"/>
  <c r="E11" i="7"/>
  <c r="AF10" i="7"/>
  <c r="AG10" i="7" s="1"/>
  <c r="AC10" i="7"/>
  <c r="AD10" i="7" s="1"/>
  <c r="Z10" i="7"/>
  <c r="W10" i="7"/>
  <c r="X10" i="7" s="1"/>
  <c r="T10" i="7"/>
  <c r="U10" i="7" s="1"/>
  <c r="Q10" i="7"/>
  <c r="N10" i="7"/>
  <c r="O10" i="7" s="1"/>
  <c r="L10" i="7"/>
  <c r="J10" i="7"/>
  <c r="G10" i="7"/>
  <c r="H10" i="7" s="1"/>
  <c r="E10" i="7"/>
  <c r="AF9" i="7"/>
  <c r="AG9" i="7" s="1"/>
  <c r="AC9" i="7"/>
  <c r="AD9" i="7" s="1"/>
  <c r="Z9" i="7"/>
  <c r="AA9" i="7" s="1"/>
  <c r="W9" i="7"/>
  <c r="X9" i="7" s="1"/>
  <c r="T9" i="7"/>
  <c r="U9" i="7" s="1"/>
  <c r="Q9" i="7"/>
  <c r="N9" i="7"/>
  <c r="O9" i="7" s="1"/>
  <c r="L9" i="7"/>
  <c r="J9" i="7"/>
  <c r="G9" i="7"/>
  <c r="H9" i="7" s="1"/>
  <c r="E9" i="7"/>
  <c r="AF8" i="7"/>
  <c r="AG8" i="7" s="1"/>
  <c r="AC8" i="7"/>
  <c r="AD8" i="7" s="1"/>
  <c r="Z8" i="7"/>
  <c r="AA8" i="7" s="1"/>
  <c r="W8" i="7"/>
  <c r="X8" i="7" s="1"/>
  <c r="T8" i="7"/>
  <c r="U8" i="7" s="1"/>
  <c r="Q8" i="7"/>
  <c r="N8" i="7"/>
  <c r="O8" i="7" s="1"/>
  <c r="L8" i="7"/>
  <c r="J8" i="7"/>
  <c r="G8" i="7"/>
  <c r="H8" i="7" s="1"/>
  <c r="E8" i="7"/>
  <c r="AF7" i="7"/>
  <c r="AG7" i="7" s="1"/>
  <c r="AC7" i="7"/>
  <c r="AD7" i="7" s="1"/>
  <c r="Z7" i="7"/>
  <c r="W7" i="7"/>
  <c r="X7" i="7" s="1"/>
  <c r="T7" i="7"/>
  <c r="U7" i="7" s="1"/>
  <c r="Q7" i="7"/>
  <c r="N7" i="7"/>
  <c r="O7" i="7" s="1"/>
  <c r="L7" i="7"/>
  <c r="J7" i="7"/>
  <c r="G7" i="7"/>
  <c r="H7" i="7" s="1"/>
  <c r="E7" i="7"/>
  <c r="AF6" i="7"/>
  <c r="AG6" i="7" s="1"/>
  <c r="AC6" i="7"/>
  <c r="AD6" i="7" s="1"/>
  <c r="Z6" i="7"/>
  <c r="AA6" i="7" s="1"/>
  <c r="W6" i="7"/>
  <c r="X6" i="7" s="1"/>
  <c r="T6" i="7"/>
  <c r="U6" i="7" s="1"/>
  <c r="Q6" i="7"/>
  <c r="N6" i="7"/>
  <c r="O6" i="7" s="1"/>
  <c r="L6" i="7"/>
  <c r="J6" i="7"/>
  <c r="G6" i="7"/>
  <c r="H6" i="7" s="1"/>
  <c r="E6" i="7"/>
  <c r="AF5" i="7"/>
  <c r="AG5" i="7" s="1"/>
  <c r="AC5" i="7"/>
  <c r="AD5" i="7" s="1"/>
  <c r="Z5" i="7"/>
  <c r="W5" i="7"/>
  <c r="X5" i="7" s="1"/>
  <c r="T5" i="7"/>
  <c r="U5" i="7" s="1"/>
  <c r="Q5" i="7"/>
  <c r="N5" i="7"/>
  <c r="O5" i="7" s="1"/>
  <c r="L5" i="7"/>
  <c r="J5" i="7"/>
  <c r="G5" i="7"/>
  <c r="H5" i="7" s="1"/>
  <c r="E5" i="7"/>
  <c r="AF4" i="7"/>
  <c r="AG4" i="7" s="1"/>
  <c r="AC4" i="7"/>
  <c r="AD4" i="7" s="1"/>
  <c r="Z4" i="7"/>
  <c r="W4" i="7"/>
  <c r="X4" i="7" s="1"/>
  <c r="T4" i="7"/>
  <c r="U4" i="7" s="1"/>
  <c r="Q4" i="7"/>
  <c r="N4" i="7"/>
  <c r="O4" i="7" s="1"/>
  <c r="L4" i="7"/>
  <c r="J4" i="7"/>
  <c r="G4" i="7"/>
  <c r="H4" i="7" s="1"/>
  <c r="E4" i="7"/>
  <c r="AF3" i="7"/>
  <c r="AG3" i="7" s="1"/>
  <c r="AC3" i="7"/>
  <c r="AD3" i="7" s="1"/>
  <c r="Z3" i="7"/>
  <c r="W3" i="7"/>
  <c r="X3" i="7" s="1"/>
  <c r="T3" i="7"/>
  <c r="U3" i="7" s="1"/>
  <c r="Q3" i="7"/>
  <c r="N3" i="7"/>
  <c r="O3" i="7" s="1"/>
  <c r="J3" i="7"/>
  <c r="G3" i="7"/>
  <c r="H3" i="7" s="1"/>
  <c r="E3" i="7"/>
  <c r="AF2" i="7"/>
  <c r="AG2" i="7" s="1"/>
  <c r="AC2" i="7"/>
  <c r="AD2" i="7" s="1"/>
  <c r="Z2" i="7"/>
  <c r="W2" i="7"/>
  <c r="X2" i="7" s="1"/>
  <c r="T2" i="7"/>
  <c r="U2" i="7" s="1"/>
  <c r="Q2" i="7"/>
  <c r="N2" i="7"/>
  <c r="O2" i="7" s="1"/>
  <c r="L2" i="7"/>
  <c r="J2" i="7"/>
  <c r="G2" i="7"/>
  <c r="H2" i="7" s="1"/>
  <c r="E2" i="7"/>
  <c r="AI27" i="6"/>
  <c r="AJ27" i="6" s="1"/>
  <c r="AF27" i="6"/>
  <c r="AG27" i="6" s="1"/>
  <c r="AB27" i="6"/>
  <c r="Y27" i="6"/>
  <c r="Z27" i="6" s="1"/>
  <c r="V27" i="6"/>
  <c r="W27" i="6" s="1"/>
  <c r="S27" i="6"/>
  <c r="O27" i="6"/>
  <c r="P27" i="6" s="1"/>
  <c r="Q27" i="6" s="1"/>
  <c r="K27" i="6"/>
  <c r="G27" i="6"/>
  <c r="H27" i="6" s="1"/>
  <c r="I27" i="6" s="1"/>
  <c r="E27" i="6"/>
  <c r="AI26" i="6"/>
  <c r="AJ26" i="6" s="1"/>
  <c r="AF26" i="6"/>
  <c r="AG26" i="6" s="1"/>
  <c r="AB26" i="6"/>
  <c r="AC26" i="6" s="1"/>
  <c r="AD26" i="6" s="1"/>
  <c r="Y26" i="6"/>
  <c r="Z26" i="6" s="1"/>
  <c r="V26" i="6"/>
  <c r="W26" i="6" s="1"/>
  <c r="S26" i="6"/>
  <c r="O26" i="6"/>
  <c r="P26" i="6" s="1"/>
  <c r="Q26" i="6" s="1"/>
  <c r="M26" i="6"/>
  <c r="K26" i="6"/>
  <c r="G26" i="6"/>
  <c r="H26" i="6" s="1"/>
  <c r="I26" i="6" s="1"/>
  <c r="E26" i="6"/>
  <c r="AI25" i="6"/>
  <c r="AJ25" i="6" s="1"/>
  <c r="AF25" i="6"/>
  <c r="AG25" i="6" s="1"/>
  <c r="AB25" i="6"/>
  <c r="Y25" i="6"/>
  <c r="Z25" i="6" s="1"/>
  <c r="V25" i="6"/>
  <c r="W25" i="6" s="1"/>
  <c r="S25" i="6"/>
  <c r="O25" i="6"/>
  <c r="P25" i="6" s="1"/>
  <c r="Q25" i="6" s="1"/>
  <c r="M25" i="6"/>
  <c r="K25" i="6"/>
  <c r="G25" i="6"/>
  <c r="H25" i="6" s="1"/>
  <c r="I25" i="6" s="1"/>
  <c r="E25" i="6"/>
  <c r="AI24" i="6"/>
  <c r="AJ24" i="6" s="1"/>
  <c r="AF24" i="6"/>
  <c r="AB24" i="6"/>
  <c r="Y24" i="6"/>
  <c r="Z24" i="6" s="1"/>
  <c r="V24" i="6"/>
  <c r="W24" i="6" s="1"/>
  <c r="S24" i="6"/>
  <c r="O24" i="6"/>
  <c r="P24" i="6" s="1"/>
  <c r="Q24" i="6" s="1"/>
  <c r="M24" i="6"/>
  <c r="K24" i="6"/>
  <c r="G24" i="6"/>
  <c r="H24" i="6" s="1"/>
  <c r="I24" i="6" s="1"/>
  <c r="E24" i="6"/>
  <c r="AI23" i="6"/>
  <c r="AJ23" i="6" s="1"/>
  <c r="AF23" i="6"/>
  <c r="AG23" i="6" s="1"/>
  <c r="AB23" i="6"/>
  <c r="AC23" i="6" s="1"/>
  <c r="AD23" i="6" s="1"/>
  <c r="Y23" i="6"/>
  <c r="Z23" i="6" s="1"/>
  <c r="V23" i="6"/>
  <c r="W23" i="6" s="1"/>
  <c r="S23" i="6"/>
  <c r="O23" i="6"/>
  <c r="P23" i="6" s="1"/>
  <c r="Q23" i="6" s="1"/>
  <c r="M23" i="6"/>
  <c r="K23" i="6"/>
  <c r="G23" i="6"/>
  <c r="H23" i="6" s="1"/>
  <c r="I23" i="6" s="1"/>
  <c r="E23" i="6"/>
  <c r="AI22" i="6"/>
  <c r="AJ22" i="6" s="1"/>
  <c r="AF22" i="6"/>
  <c r="AG22" i="6" s="1"/>
  <c r="AB22" i="6"/>
  <c r="Y22" i="6"/>
  <c r="Z22" i="6" s="1"/>
  <c r="V22" i="6"/>
  <c r="W22" i="6" s="1"/>
  <c r="S22" i="6"/>
  <c r="O22" i="6"/>
  <c r="P22" i="6" s="1"/>
  <c r="Q22" i="6" s="1"/>
  <c r="M22" i="6"/>
  <c r="K22" i="6"/>
  <c r="G22" i="6"/>
  <c r="H22" i="6" s="1"/>
  <c r="I22" i="6" s="1"/>
  <c r="E22" i="6"/>
  <c r="AI21" i="6"/>
  <c r="AJ21" i="6" s="1"/>
  <c r="AF21" i="6"/>
  <c r="AG21" i="6" s="1"/>
  <c r="AB21" i="6"/>
  <c r="Y21" i="6"/>
  <c r="Z21" i="6" s="1"/>
  <c r="V21" i="6"/>
  <c r="W21" i="6" s="1"/>
  <c r="S21" i="6"/>
  <c r="O21" i="6"/>
  <c r="P21" i="6" s="1"/>
  <c r="Q21" i="6" s="1"/>
  <c r="M21" i="6"/>
  <c r="K21" i="6"/>
  <c r="G21" i="6"/>
  <c r="H21" i="6" s="1"/>
  <c r="I21" i="6" s="1"/>
  <c r="E21" i="6"/>
  <c r="AI20" i="6"/>
  <c r="AJ20" i="6" s="1"/>
  <c r="AF20" i="6"/>
  <c r="AG20" i="6" s="1"/>
  <c r="AB20" i="6"/>
  <c r="Y20" i="6"/>
  <c r="Z20" i="6" s="1"/>
  <c r="V20" i="6"/>
  <c r="W20" i="6" s="1"/>
  <c r="S20" i="6"/>
  <c r="O20" i="6"/>
  <c r="P20" i="6" s="1"/>
  <c r="Q20" i="6" s="1"/>
  <c r="M20" i="6"/>
  <c r="K20" i="6"/>
  <c r="G20" i="6"/>
  <c r="H20" i="6" s="1"/>
  <c r="I20" i="6" s="1"/>
  <c r="E20" i="6"/>
  <c r="AI19" i="6"/>
  <c r="AJ19" i="6" s="1"/>
  <c r="AF19" i="6"/>
  <c r="AG19" i="6" s="1"/>
  <c r="AB19" i="6"/>
  <c r="Y19" i="6"/>
  <c r="Z19" i="6" s="1"/>
  <c r="V19" i="6"/>
  <c r="W19" i="6" s="1"/>
  <c r="S19" i="6"/>
  <c r="O19" i="6"/>
  <c r="P19" i="6" s="1"/>
  <c r="Q19" i="6" s="1"/>
  <c r="M19" i="6"/>
  <c r="K19" i="6"/>
  <c r="G19" i="6"/>
  <c r="H19" i="6" s="1"/>
  <c r="I19" i="6" s="1"/>
  <c r="E19" i="6"/>
  <c r="AI18" i="6"/>
  <c r="AJ18" i="6" s="1"/>
  <c r="AF18" i="6"/>
  <c r="AG18" i="6" s="1"/>
  <c r="AB18" i="6"/>
  <c r="Y18" i="6"/>
  <c r="Z18" i="6" s="1"/>
  <c r="V18" i="6"/>
  <c r="W18" i="6" s="1"/>
  <c r="S18" i="6"/>
  <c r="O18" i="6"/>
  <c r="P18" i="6" s="1"/>
  <c r="Q18" i="6" s="1"/>
  <c r="M18" i="6"/>
  <c r="K18" i="6"/>
  <c r="G18" i="6"/>
  <c r="H18" i="6" s="1"/>
  <c r="I18" i="6" s="1"/>
  <c r="E18" i="6"/>
  <c r="AI17" i="6"/>
  <c r="AJ17" i="6" s="1"/>
  <c r="AF17" i="6"/>
  <c r="AG17" i="6" s="1"/>
  <c r="AB17" i="6"/>
  <c r="Y17" i="6"/>
  <c r="Z17" i="6" s="1"/>
  <c r="V17" i="6"/>
  <c r="W17" i="6" s="1"/>
  <c r="S17" i="6"/>
  <c r="O17" i="6"/>
  <c r="P17" i="6" s="1"/>
  <c r="Q17" i="6" s="1"/>
  <c r="M17" i="6"/>
  <c r="K17" i="6"/>
  <c r="G17" i="6"/>
  <c r="H17" i="6" s="1"/>
  <c r="I17" i="6" s="1"/>
  <c r="E17" i="6"/>
  <c r="AI16" i="6"/>
  <c r="AJ16" i="6" s="1"/>
  <c r="AF16" i="6"/>
  <c r="AG16" i="6" s="1"/>
  <c r="AB16" i="6"/>
  <c r="Y16" i="6"/>
  <c r="Z16" i="6" s="1"/>
  <c r="V16" i="6"/>
  <c r="W16" i="6" s="1"/>
  <c r="S16" i="6"/>
  <c r="O16" i="6"/>
  <c r="P16" i="6" s="1"/>
  <c r="Q16" i="6" s="1"/>
  <c r="K16" i="6"/>
  <c r="G16" i="6"/>
  <c r="H16" i="6" s="1"/>
  <c r="I16" i="6" s="1"/>
  <c r="E16" i="6"/>
  <c r="AI15" i="6"/>
  <c r="AJ15" i="6" s="1"/>
  <c r="AF15" i="6"/>
  <c r="AG15" i="6" s="1"/>
  <c r="AB15" i="6"/>
  <c r="Y15" i="6"/>
  <c r="Z15" i="6" s="1"/>
  <c r="V15" i="6"/>
  <c r="W15" i="6" s="1"/>
  <c r="S15" i="6"/>
  <c r="O15" i="6"/>
  <c r="P15" i="6" s="1"/>
  <c r="Q15" i="6" s="1"/>
  <c r="K15" i="6"/>
  <c r="G15" i="6"/>
  <c r="H15" i="6" s="1"/>
  <c r="I15" i="6" s="1"/>
  <c r="E15" i="6"/>
  <c r="AI14" i="6"/>
  <c r="AJ14" i="6" s="1"/>
  <c r="AF14" i="6"/>
  <c r="AG14" i="6" s="1"/>
  <c r="AB14" i="6"/>
  <c r="AC14" i="6" s="1"/>
  <c r="AD14" i="6" s="1"/>
  <c r="Y14" i="6"/>
  <c r="Z14" i="6" s="1"/>
  <c r="V14" i="6"/>
  <c r="W14" i="6" s="1"/>
  <c r="S14" i="6"/>
  <c r="O14" i="6"/>
  <c r="P14" i="6" s="1"/>
  <c r="Q14" i="6" s="1"/>
  <c r="M14" i="6"/>
  <c r="K14" i="6"/>
  <c r="G14" i="6"/>
  <c r="H14" i="6" s="1"/>
  <c r="I14" i="6" s="1"/>
  <c r="E14" i="6"/>
  <c r="AI13" i="6"/>
  <c r="AJ13" i="6" s="1"/>
  <c r="AF13" i="6"/>
  <c r="AG13" i="6" s="1"/>
  <c r="AB13" i="6"/>
  <c r="Y13" i="6"/>
  <c r="Z13" i="6" s="1"/>
  <c r="V13" i="6"/>
  <c r="W13" i="6" s="1"/>
  <c r="S13" i="6"/>
  <c r="O13" i="6"/>
  <c r="P13" i="6" s="1"/>
  <c r="Q13" i="6" s="1"/>
  <c r="M13" i="6"/>
  <c r="K13" i="6"/>
  <c r="G13" i="6"/>
  <c r="H13" i="6" s="1"/>
  <c r="I13" i="6" s="1"/>
  <c r="E13" i="6"/>
  <c r="AI12" i="6"/>
  <c r="AJ12" i="6" s="1"/>
  <c r="AF12" i="6"/>
  <c r="AG12" i="6" s="1"/>
  <c r="AB12" i="6"/>
  <c r="Y12" i="6"/>
  <c r="Z12" i="6" s="1"/>
  <c r="V12" i="6"/>
  <c r="W12" i="6" s="1"/>
  <c r="S12" i="6"/>
  <c r="O12" i="6"/>
  <c r="P12" i="6" s="1"/>
  <c r="Q12" i="6" s="1"/>
  <c r="M12" i="6"/>
  <c r="K12" i="6"/>
  <c r="G12" i="6"/>
  <c r="H12" i="6" s="1"/>
  <c r="I12" i="6" s="1"/>
  <c r="E12" i="6"/>
  <c r="AI11" i="6"/>
  <c r="AJ11" i="6" s="1"/>
  <c r="AF11" i="6"/>
  <c r="AG11" i="6" s="1"/>
  <c r="AB11" i="6"/>
  <c r="Y11" i="6"/>
  <c r="Z11" i="6" s="1"/>
  <c r="V11" i="6"/>
  <c r="W11" i="6" s="1"/>
  <c r="S11" i="6"/>
  <c r="O11" i="6"/>
  <c r="P11" i="6" s="1"/>
  <c r="Q11" i="6" s="1"/>
  <c r="M11" i="6"/>
  <c r="K11" i="6"/>
  <c r="G11" i="6"/>
  <c r="H11" i="6" s="1"/>
  <c r="I11" i="6" s="1"/>
  <c r="E11" i="6"/>
  <c r="AI10" i="6"/>
  <c r="AJ10" i="6" s="1"/>
  <c r="AF10" i="6"/>
  <c r="AG10" i="6" s="1"/>
  <c r="AB10" i="6"/>
  <c r="Y10" i="6"/>
  <c r="Z10" i="6" s="1"/>
  <c r="V10" i="6"/>
  <c r="W10" i="6" s="1"/>
  <c r="S10" i="6"/>
  <c r="O10" i="6"/>
  <c r="P10" i="6" s="1"/>
  <c r="Q10" i="6" s="1"/>
  <c r="M10" i="6"/>
  <c r="K10" i="6"/>
  <c r="G10" i="6"/>
  <c r="H10" i="6" s="1"/>
  <c r="I10" i="6" s="1"/>
  <c r="E10" i="6"/>
  <c r="AI9" i="6"/>
  <c r="AJ9" i="6" s="1"/>
  <c r="AF9" i="6"/>
  <c r="AG9" i="6" s="1"/>
  <c r="AB9" i="6"/>
  <c r="AC9" i="6" s="1"/>
  <c r="AD9" i="6" s="1"/>
  <c r="Y9" i="6"/>
  <c r="Z9" i="6" s="1"/>
  <c r="V9" i="6"/>
  <c r="W9" i="6" s="1"/>
  <c r="S9" i="6"/>
  <c r="O9" i="6"/>
  <c r="P9" i="6" s="1"/>
  <c r="Q9" i="6" s="1"/>
  <c r="M9" i="6"/>
  <c r="K9" i="6"/>
  <c r="G9" i="6"/>
  <c r="H9" i="6" s="1"/>
  <c r="I9" i="6" s="1"/>
  <c r="E9" i="6"/>
  <c r="AI8" i="6"/>
  <c r="AJ8" i="6" s="1"/>
  <c r="AF8" i="6"/>
  <c r="AG8" i="6" s="1"/>
  <c r="AB8" i="6"/>
  <c r="AC8" i="6" s="1"/>
  <c r="AD8" i="6" s="1"/>
  <c r="Y8" i="6"/>
  <c r="Z8" i="6" s="1"/>
  <c r="V8" i="6"/>
  <c r="W8" i="6" s="1"/>
  <c r="S8" i="6"/>
  <c r="O8" i="6"/>
  <c r="P8" i="6" s="1"/>
  <c r="Q8" i="6" s="1"/>
  <c r="M8" i="6"/>
  <c r="K8" i="6"/>
  <c r="G8" i="6"/>
  <c r="H8" i="6" s="1"/>
  <c r="I8" i="6" s="1"/>
  <c r="E8" i="6"/>
  <c r="AI7" i="6"/>
  <c r="AJ7" i="6" s="1"/>
  <c r="AF7" i="6"/>
  <c r="AG7" i="6" s="1"/>
  <c r="AB7" i="6"/>
  <c r="Y7" i="6"/>
  <c r="Z7" i="6" s="1"/>
  <c r="V7" i="6"/>
  <c r="W7" i="6" s="1"/>
  <c r="S7" i="6"/>
  <c r="O7" i="6"/>
  <c r="P7" i="6" s="1"/>
  <c r="Q7" i="6" s="1"/>
  <c r="M7" i="6"/>
  <c r="K7" i="6"/>
  <c r="G7" i="6"/>
  <c r="H7" i="6" s="1"/>
  <c r="I7" i="6" s="1"/>
  <c r="E7" i="6"/>
  <c r="AI6" i="6"/>
  <c r="AJ6" i="6" s="1"/>
  <c r="AF6" i="6"/>
  <c r="AG6" i="6" s="1"/>
  <c r="AB6" i="6"/>
  <c r="AC6" i="6" s="1"/>
  <c r="AD6" i="6" s="1"/>
  <c r="Y6" i="6"/>
  <c r="Z6" i="6" s="1"/>
  <c r="V6" i="6"/>
  <c r="W6" i="6" s="1"/>
  <c r="S6" i="6"/>
  <c r="O6" i="6"/>
  <c r="P6" i="6" s="1"/>
  <c r="Q6" i="6" s="1"/>
  <c r="M6" i="6"/>
  <c r="K6" i="6"/>
  <c r="G6" i="6"/>
  <c r="H6" i="6" s="1"/>
  <c r="I6" i="6" s="1"/>
  <c r="E6" i="6"/>
  <c r="AI5" i="6"/>
  <c r="AJ5" i="6" s="1"/>
  <c r="AF5" i="6"/>
  <c r="AG5" i="6" s="1"/>
  <c r="AB5" i="6"/>
  <c r="Y5" i="6"/>
  <c r="Z5" i="6" s="1"/>
  <c r="V5" i="6"/>
  <c r="W5" i="6" s="1"/>
  <c r="S5" i="6"/>
  <c r="O5" i="6"/>
  <c r="P5" i="6" s="1"/>
  <c r="Q5" i="6" s="1"/>
  <c r="M5" i="6"/>
  <c r="K5" i="6"/>
  <c r="G5" i="6"/>
  <c r="H5" i="6" s="1"/>
  <c r="I5" i="6" s="1"/>
  <c r="E5" i="6"/>
  <c r="AI4" i="6"/>
  <c r="AJ4" i="6" s="1"/>
  <c r="AF4" i="6"/>
  <c r="AG4" i="6" s="1"/>
  <c r="AB4" i="6"/>
  <c r="Y4" i="6"/>
  <c r="Z4" i="6" s="1"/>
  <c r="V4" i="6"/>
  <c r="W4" i="6" s="1"/>
  <c r="S4" i="6"/>
  <c r="O4" i="6"/>
  <c r="P4" i="6" s="1"/>
  <c r="Q4" i="6" s="1"/>
  <c r="M4" i="6"/>
  <c r="K4" i="6"/>
  <c r="G4" i="6"/>
  <c r="H4" i="6" s="1"/>
  <c r="I4" i="6" s="1"/>
  <c r="E4" i="6"/>
  <c r="AI3" i="6"/>
  <c r="AJ3" i="6" s="1"/>
  <c r="AF3" i="6"/>
  <c r="AG3" i="6" s="1"/>
  <c r="AB3" i="6"/>
  <c r="Y3" i="6"/>
  <c r="Z3" i="6" s="1"/>
  <c r="V3" i="6"/>
  <c r="W3" i="6" s="1"/>
  <c r="S3" i="6"/>
  <c r="O3" i="6"/>
  <c r="P3" i="6" s="1"/>
  <c r="Q3" i="6" s="1"/>
  <c r="K3" i="6"/>
  <c r="G3" i="6"/>
  <c r="H3" i="6" s="1"/>
  <c r="I3" i="6" s="1"/>
  <c r="E3" i="6"/>
  <c r="AI2" i="6"/>
  <c r="AJ2" i="6" s="1"/>
  <c r="AF2" i="6"/>
  <c r="AG2" i="6" s="1"/>
  <c r="AB2" i="6"/>
  <c r="Y2" i="6"/>
  <c r="Z2" i="6" s="1"/>
  <c r="V2" i="6"/>
  <c r="W2" i="6" s="1"/>
  <c r="S2" i="6"/>
  <c r="O2" i="6"/>
  <c r="P2" i="6" s="1"/>
  <c r="Q2" i="6" s="1"/>
  <c r="M2" i="6"/>
  <c r="K2" i="6"/>
  <c r="G2" i="6"/>
  <c r="H2" i="6" s="1"/>
  <c r="I2" i="6" s="1"/>
  <c r="E2" i="6"/>
  <c r="AF27" i="5"/>
  <c r="AG27" i="5" s="1"/>
  <c r="AH27" i="5" s="1"/>
  <c r="AC27" i="5"/>
  <c r="AD27" i="5" s="1"/>
  <c r="Z27" i="5"/>
  <c r="W27" i="5"/>
  <c r="X27" i="5" s="1"/>
  <c r="T27" i="5"/>
  <c r="U27" i="5" s="1"/>
  <c r="Q27" i="5"/>
  <c r="N27" i="5"/>
  <c r="O27" i="5" s="1"/>
  <c r="J27" i="5"/>
  <c r="G27" i="5"/>
  <c r="H27" i="5" s="1"/>
  <c r="E27" i="5"/>
  <c r="AF26" i="5"/>
  <c r="AG26" i="5" s="1"/>
  <c r="AH26" i="5" s="1"/>
  <c r="AC26" i="5"/>
  <c r="AD26" i="5" s="1"/>
  <c r="Z26" i="5"/>
  <c r="AA26" i="5" s="1"/>
  <c r="W26" i="5"/>
  <c r="X26" i="5" s="1"/>
  <c r="T26" i="5"/>
  <c r="U26" i="5" s="1"/>
  <c r="Q26" i="5"/>
  <c r="N26" i="5"/>
  <c r="O26" i="5" s="1"/>
  <c r="L26" i="5"/>
  <c r="J26" i="5"/>
  <c r="G26" i="5"/>
  <c r="H26" i="5" s="1"/>
  <c r="E26" i="5"/>
  <c r="AF25" i="5"/>
  <c r="AG25" i="5" s="1"/>
  <c r="AH25" i="5" s="1"/>
  <c r="AC25" i="5"/>
  <c r="AD25" i="5" s="1"/>
  <c r="Z25" i="5"/>
  <c r="W25" i="5"/>
  <c r="X25" i="5" s="1"/>
  <c r="T25" i="5"/>
  <c r="U25" i="5" s="1"/>
  <c r="Q25" i="5"/>
  <c r="N25" i="5"/>
  <c r="O25" i="5" s="1"/>
  <c r="L25" i="5"/>
  <c r="J25" i="5"/>
  <c r="G25" i="5"/>
  <c r="H25" i="5" s="1"/>
  <c r="E25" i="5"/>
  <c r="AF24" i="5"/>
  <c r="AG24" i="5" s="1"/>
  <c r="AH24" i="5" s="1"/>
  <c r="AC24" i="5"/>
  <c r="Z24" i="5"/>
  <c r="W24" i="5"/>
  <c r="X24" i="5" s="1"/>
  <c r="T24" i="5"/>
  <c r="U24" i="5" s="1"/>
  <c r="Q24" i="5"/>
  <c r="N24" i="5"/>
  <c r="O24" i="5" s="1"/>
  <c r="L24" i="5"/>
  <c r="J24" i="5"/>
  <c r="G24" i="5"/>
  <c r="H24" i="5" s="1"/>
  <c r="E24" i="5"/>
  <c r="AF23" i="5"/>
  <c r="AG23" i="5" s="1"/>
  <c r="AH23" i="5" s="1"/>
  <c r="AC23" i="5"/>
  <c r="AD23" i="5" s="1"/>
  <c r="Z23" i="5"/>
  <c r="AA23" i="5" s="1"/>
  <c r="W23" i="5"/>
  <c r="X23" i="5" s="1"/>
  <c r="T23" i="5"/>
  <c r="U23" i="5" s="1"/>
  <c r="Q23" i="5"/>
  <c r="N23" i="5"/>
  <c r="O23" i="5" s="1"/>
  <c r="L23" i="5"/>
  <c r="J23" i="5"/>
  <c r="G23" i="5"/>
  <c r="H23" i="5" s="1"/>
  <c r="E23" i="5"/>
  <c r="AF22" i="5"/>
  <c r="AG22" i="5" s="1"/>
  <c r="AH22" i="5" s="1"/>
  <c r="AC22" i="5"/>
  <c r="AD22" i="5" s="1"/>
  <c r="Z22" i="5"/>
  <c r="W22" i="5"/>
  <c r="X22" i="5" s="1"/>
  <c r="T22" i="5"/>
  <c r="U22" i="5" s="1"/>
  <c r="Q22" i="5"/>
  <c r="N22" i="5"/>
  <c r="O22" i="5" s="1"/>
  <c r="L22" i="5"/>
  <c r="J22" i="5"/>
  <c r="G22" i="5"/>
  <c r="H22" i="5" s="1"/>
  <c r="E22" i="5"/>
  <c r="AF21" i="5"/>
  <c r="AG21" i="5" s="1"/>
  <c r="AH21" i="5" s="1"/>
  <c r="AC21" i="5"/>
  <c r="AD21" i="5" s="1"/>
  <c r="Z21" i="5"/>
  <c r="W21" i="5"/>
  <c r="X21" i="5" s="1"/>
  <c r="T21" i="5"/>
  <c r="U21" i="5" s="1"/>
  <c r="Q21" i="5"/>
  <c r="N21" i="5"/>
  <c r="O21" i="5" s="1"/>
  <c r="L21" i="5"/>
  <c r="J21" i="5"/>
  <c r="G21" i="5"/>
  <c r="H21" i="5" s="1"/>
  <c r="E21" i="5"/>
  <c r="AF20" i="5"/>
  <c r="AG20" i="5" s="1"/>
  <c r="AH20" i="5" s="1"/>
  <c r="AC20" i="5"/>
  <c r="AD20" i="5" s="1"/>
  <c r="Z20" i="5"/>
  <c r="W20" i="5"/>
  <c r="X20" i="5" s="1"/>
  <c r="T20" i="5"/>
  <c r="U20" i="5" s="1"/>
  <c r="Q20" i="5"/>
  <c r="N20" i="5"/>
  <c r="O20" i="5" s="1"/>
  <c r="L20" i="5"/>
  <c r="J20" i="5"/>
  <c r="G20" i="5"/>
  <c r="H20" i="5" s="1"/>
  <c r="E20" i="5"/>
  <c r="AF19" i="5"/>
  <c r="AG19" i="5" s="1"/>
  <c r="AH19" i="5" s="1"/>
  <c r="AC19" i="5"/>
  <c r="AD19" i="5" s="1"/>
  <c r="Z19" i="5"/>
  <c r="W19" i="5"/>
  <c r="X19" i="5" s="1"/>
  <c r="T19" i="5"/>
  <c r="U19" i="5" s="1"/>
  <c r="Q19" i="5"/>
  <c r="N19" i="5"/>
  <c r="O19" i="5" s="1"/>
  <c r="L19" i="5"/>
  <c r="J19" i="5"/>
  <c r="G19" i="5"/>
  <c r="H19" i="5" s="1"/>
  <c r="E19" i="5"/>
  <c r="AF18" i="5"/>
  <c r="AG18" i="5" s="1"/>
  <c r="AH18" i="5" s="1"/>
  <c r="AC18" i="5"/>
  <c r="AD18" i="5" s="1"/>
  <c r="Z18" i="5"/>
  <c r="W18" i="5"/>
  <c r="X18" i="5" s="1"/>
  <c r="T18" i="5"/>
  <c r="U18" i="5" s="1"/>
  <c r="Q18" i="5"/>
  <c r="N18" i="5"/>
  <c r="O18" i="5" s="1"/>
  <c r="L18" i="5"/>
  <c r="J18" i="5"/>
  <c r="G18" i="5"/>
  <c r="H18" i="5" s="1"/>
  <c r="E18" i="5"/>
  <c r="AF17" i="5"/>
  <c r="AG17" i="5" s="1"/>
  <c r="AH17" i="5" s="1"/>
  <c r="AC17" i="5"/>
  <c r="AD17" i="5" s="1"/>
  <c r="Z17" i="5"/>
  <c r="W17" i="5"/>
  <c r="X17" i="5" s="1"/>
  <c r="T17" i="5"/>
  <c r="U17" i="5" s="1"/>
  <c r="Q17" i="5"/>
  <c r="N17" i="5"/>
  <c r="O17" i="5" s="1"/>
  <c r="L17" i="5"/>
  <c r="J17" i="5"/>
  <c r="G17" i="5"/>
  <c r="H17" i="5" s="1"/>
  <c r="E17" i="5"/>
  <c r="AF16" i="5"/>
  <c r="AG16" i="5" s="1"/>
  <c r="AH16" i="5" s="1"/>
  <c r="AC16" i="5"/>
  <c r="AD16" i="5" s="1"/>
  <c r="Z16" i="5"/>
  <c r="W16" i="5"/>
  <c r="X16" i="5" s="1"/>
  <c r="T16" i="5"/>
  <c r="U16" i="5" s="1"/>
  <c r="Q16" i="5"/>
  <c r="N16" i="5"/>
  <c r="O16" i="5" s="1"/>
  <c r="J16" i="5"/>
  <c r="G16" i="5"/>
  <c r="H16" i="5" s="1"/>
  <c r="E16" i="5"/>
  <c r="AF15" i="5"/>
  <c r="AG15" i="5" s="1"/>
  <c r="AH15" i="5" s="1"/>
  <c r="AC15" i="5"/>
  <c r="AD15" i="5" s="1"/>
  <c r="Z15" i="5"/>
  <c r="W15" i="5"/>
  <c r="X15" i="5" s="1"/>
  <c r="T15" i="5"/>
  <c r="U15" i="5" s="1"/>
  <c r="Q15" i="5"/>
  <c r="N15" i="5"/>
  <c r="O15" i="5" s="1"/>
  <c r="J15" i="5"/>
  <c r="G15" i="5"/>
  <c r="H15" i="5" s="1"/>
  <c r="E15" i="5"/>
  <c r="AF14" i="5"/>
  <c r="AG14" i="5" s="1"/>
  <c r="AH14" i="5" s="1"/>
  <c r="AC14" i="5"/>
  <c r="AD14" i="5" s="1"/>
  <c r="Z14" i="5"/>
  <c r="AA14" i="5" s="1"/>
  <c r="W14" i="5"/>
  <c r="X14" i="5" s="1"/>
  <c r="T14" i="5"/>
  <c r="U14" i="5" s="1"/>
  <c r="Q14" i="5"/>
  <c r="N14" i="5"/>
  <c r="O14" i="5" s="1"/>
  <c r="L14" i="5"/>
  <c r="J14" i="5"/>
  <c r="G14" i="5"/>
  <c r="H14" i="5" s="1"/>
  <c r="E14" i="5"/>
  <c r="AF13" i="5"/>
  <c r="AG13" i="5" s="1"/>
  <c r="AH13" i="5" s="1"/>
  <c r="AC13" i="5"/>
  <c r="AD13" i="5" s="1"/>
  <c r="Z13" i="5"/>
  <c r="W13" i="5"/>
  <c r="X13" i="5" s="1"/>
  <c r="T13" i="5"/>
  <c r="U13" i="5" s="1"/>
  <c r="Q13" i="5"/>
  <c r="N13" i="5"/>
  <c r="O13" i="5" s="1"/>
  <c r="L13" i="5"/>
  <c r="J13" i="5"/>
  <c r="G13" i="5"/>
  <c r="H13" i="5" s="1"/>
  <c r="E13" i="5"/>
  <c r="AF12" i="5"/>
  <c r="AG12" i="5" s="1"/>
  <c r="AH12" i="5" s="1"/>
  <c r="AC12" i="5"/>
  <c r="AD12" i="5" s="1"/>
  <c r="Z12" i="5"/>
  <c r="W12" i="5"/>
  <c r="X12" i="5" s="1"/>
  <c r="T12" i="5"/>
  <c r="U12" i="5" s="1"/>
  <c r="Q12" i="5"/>
  <c r="N12" i="5"/>
  <c r="O12" i="5" s="1"/>
  <c r="L12" i="5"/>
  <c r="J12" i="5"/>
  <c r="G12" i="5"/>
  <c r="H12" i="5" s="1"/>
  <c r="E12" i="5"/>
  <c r="AF11" i="5"/>
  <c r="AG11" i="5" s="1"/>
  <c r="AH11" i="5" s="1"/>
  <c r="AC11" i="5"/>
  <c r="AD11" i="5" s="1"/>
  <c r="Z11" i="5"/>
  <c r="W11" i="5"/>
  <c r="X11" i="5" s="1"/>
  <c r="T11" i="5"/>
  <c r="U11" i="5" s="1"/>
  <c r="Q11" i="5"/>
  <c r="N11" i="5"/>
  <c r="O11" i="5" s="1"/>
  <c r="L11" i="5"/>
  <c r="J11" i="5"/>
  <c r="G11" i="5"/>
  <c r="H11" i="5" s="1"/>
  <c r="E11" i="5"/>
  <c r="AF10" i="5"/>
  <c r="AG10" i="5" s="1"/>
  <c r="AH10" i="5" s="1"/>
  <c r="AC10" i="5"/>
  <c r="AD10" i="5" s="1"/>
  <c r="Z10" i="5"/>
  <c r="W10" i="5"/>
  <c r="X10" i="5" s="1"/>
  <c r="T10" i="5"/>
  <c r="U10" i="5" s="1"/>
  <c r="Q10" i="5"/>
  <c r="N10" i="5"/>
  <c r="O10" i="5" s="1"/>
  <c r="L10" i="5"/>
  <c r="J10" i="5"/>
  <c r="G10" i="5"/>
  <c r="H10" i="5" s="1"/>
  <c r="E10" i="5"/>
  <c r="AF9" i="5"/>
  <c r="AG9" i="5" s="1"/>
  <c r="AH9" i="5" s="1"/>
  <c r="AC9" i="5"/>
  <c r="AD9" i="5" s="1"/>
  <c r="Z9" i="5"/>
  <c r="AA9" i="5" s="1"/>
  <c r="W9" i="5"/>
  <c r="X9" i="5" s="1"/>
  <c r="T9" i="5"/>
  <c r="U9" i="5" s="1"/>
  <c r="Q9" i="5"/>
  <c r="N9" i="5"/>
  <c r="O9" i="5" s="1"/>
  <c r="L9" i="5"/>
  <c r="J9" i="5"/>
  <c r="G9" i="5"/>
  <c r="H9" i="5" s="1"/>
  <c r="E9" i="5"/>
  <c r="AF8" i="5"/>
  <c r="AG8" i="5" s="1"/>
  <c r="AH8" i="5" s="1"/>
  <c r="AC8" i="5"/>
  <c r="AD8" i="5" s="1"/>
  <c r="Z8" i="5"/>
  <c r="AA8" i="5" s="1"/>
  <c r="W8" i="5"/>
  <c r="X8" i="5" s="1"/>
  <c r="T8" i="5"/>
  <c r="U8" i="5" s="1"/>
  <c r="Q8" i="5"/>
  <c r="N8" i="5"/>
  <c r="O8" i="5" s="1"/>
  <c r="L8" i="5"/>
  <c r="J8" i="5"/>
  <c r="G8" i="5"/>
  <c r="H8" i="5" s="1"/>
  <c r="E8" i="5"/>
  <c r="AF7" i="5"/>
  <c r="AG7" i="5" s="1"/>
  <c r="AH7" i="5" s="1"/>
  <c r="AC7" i="5"/>
  <c r="AD7" i="5" s="1"/>
  <c r="Z7" i="5"/>
  <c r="W7" i="5"/>
  <c r="X7" i="5" s="1"/>
  <c r="T7" i="5"/>
  <c r="U7" i="5" s="1"/>
  <c r="Q7" i="5"/>
  <c r="N7" i="5"/>
  <c r="O7" i="5" s="1"/>
  <c r="L7" i="5"/>
  <c r="J7" i="5"/>
  <c r="G7" i="5"/>
  <c r="H7" i="5" s="1"/>
  <c r="E7" i="5"/>
  <c r="AF6" i="5"/>
  <c r="AG6" i="5" s="1"/>
  <c r="AH6" i="5" s="1"/>
  <c r="AC6" i="5"/>
  <c r="AD6" i="5" s="1"/>
  <c r="Z6" i="5"/>
  <c r="AA6" i="5" s="1"/>
  <c r="W6" i="5"/>
  <c r="X6" i="5" s="1"/>
  <c r="T6" i="5"/>
  <c r="U6" i="5" s="1"/>
  <c r="Q6" i="5"/>
  <c r="N6" i="5"/>
  <c r="O6" i="5" s="1"/>
  <c r="L6" i="5"/>
  <c r="J6" i="5"/>
  <c r="G6" i="5"/>
  <c r="H6" i="5" s="1"/>
  <c r="E6" i="5"/>
  <c r="AF5" i="5"/>
  <c r="AG5" i="5" s="1"/>
  <c r="AH5" i="5" s="1"/>
  <c r="AC5" i="5"/>
  <c r="AD5" i="5" s="1"/>
  <c r="Z5" i="5"/>
  <c r="W5" i="5"/>
  <c r="X5" i="5" s="1"/>
  <c r="T5" i="5"/>
  <c r="U5" i="5" s="1"/>
  <c r="Q5" i="5"/>
  <c r="N5" i="5"/>
  <c r="O5" i="5" s="1"/>
  <c r="L5" i="5"/>
  <c r="J5" i="5"/>
  <c r="G5" i="5"/>
  <c r="H5" i="5" s="1"/>
  <c r="E5" i="5"/>
  <c r="AF4" i="5"/>
  <c r="AG4" i="5" s="1"/>
  <c r="AH4" i="5" s="1"/>
  <c r="AC4" i="5"/>
  <c r="Z4" i="5"/>
  <c r="W4" i="5"/>
  <c r="X4" i="5" s="1"/>
  <c r="T4" i="5"/>
  <c r="U4" i="5" s="1"/>
  <c r="Q4" i="5"/>
  <c r="N4" i="5"/>
  <c r="O4" i="5" s="1"/>
  <c r="L4" i="5"/>
  <c r="J4" i="5"/>
  <c r="G4" i="5"/>
  <c r="H4" i="5" s="1"/>
  <c r="E4" i="5"/>
  <c r="AF3" i="5"/>
  <c r="AG3" i="5" s="1"/>
  <c r="AH3" i="5" s="1"/>
  <c r="AC3" i="5"/>
  <c r="AD3" i="5" s="1"/>
  <c r="Z3" i="5"/>
  <c r="W3" i="5"/>
  <c r="X3" i="5" s="1"/>
  <c r="T3" i="5"/>
  <c r="U3" i="5" s="1"/>
  <c r="Q3" i="5"/>
  <c r="N3" i="5"/>
  <c r="O3" i="5" s="1"/>
  <c r="J3" i="5"/>
  <c r="G3" i="5"/>
  <c r="H3" i="5" s="1"/>
  <c r="E3" i="5"/>
  <c r="AF2" i="5"/>
  <c r="AG2" i="5" s="1"/>
  <c r="AH2" i="5" s="1"/>
  <c r="AC2" i="5"/>
  <c r="AD2" i="5" s="1"/>
  <c r="Z2" i="5"/>
  <c r="W2" i="5"/>
  <c r="X2" i="5" s="1"/>
  <c r="T2" i="5"/>
  <c r="U2" i="5" s="1"/>
  <c r="Q2" i="5"/>
  <c r="N2" i="5"/>
  <c r="O2" i="5" s="1"/>
  <c r="L2" i="5"/>
  <c r="J2" i="5"/>
  <c r="G2" i="5"/>
  <c r="H2" i="5" s="1"/>
  <c r="E2" i="5"/>
  <c r="AM27" i="4"/>
  <c r="AN27" i="4" s="1"/>
  <c r="AO27" i="4" s="1"/>
  <c r="AI27" i="4"/>
  <c r="AJ27" i="4" s="1"/>
  <c r="AK27" i="4" s="1"/>
  <c r="AE27" i="4"/>
  <c r="AA27" i="4"/>
  <c r="AB27" i="4" s="1"/>
  <c r="AC27" i="4" s="1"/>
  <c r="W27" i="4"/>
  <c r="X27" i="4" s="1"/>
  <c r="Y27" i="4" s="1"/>
  <c r="S27" i="4"/>
  <c r="T27" i="4" s="1"/>
  <c r="O27" i="4"/>
  <c r="P27" i="4" s="1"/>
  <c r="Q27" i="4" s="1"/>
  <c r="K27" i="4"/>
  <c r="G27" i="4"/>
  <c r="H27" i="4" s="1"/>
  <c r="I27" i="4" s="1"/>
  <c r="E27" i="4"/>
  <c r="AM26" i="4"/>
  <c r="AN26" i="4" s="1"/>
  <c r="AO26" i="4" s="1"/>
  <c r="AI26" i="4"/>
  <c r="AJ26" i="4" s="1"/>
  <c r="AK26" i="4" s="1"/>
  <c r="AE26" i="4"/>
  <c r="AF26" i="4" s="1"/>
  <c r="AG26" i="4" s="1"/>
  <c r="AA26" i="4"/>
  <c r="AB26" i="4" s="1"/>
  <c r="AC26" i="4" s="1"/>
  <c r="W26" i="4"/>
  <c r="X26" i="4" s="1"/>
  <c r="Y26" i="4" s="1"/>
  <c r="S26" i="4"/>
  <c r="T26" i="4" s="1"/>
  <c r="O26" i="4"/>
  <c r="P26" i="4" s="1"/>
  <c r="Q26" i="4" s="1"/>
  <c r="M26" i="4"/>
  <c r="K26" i="4"/>
  <c r="G26" i="4"/>
  <c r="H26" i="4" s="1"/>
  <c r="I26" i="4" s="1"/>
  <c r="E26" i="4"/>
  <c r="AM25" i="4"/>
  <c r="AN25" i="4" s="1"/>
  <c r="AO25" i="4" s="1"/>
  <c r="AI25" i="4"/>
  <c r="AJ25" i="4" s="1"/>
  <c r="AK25" i="4" s="1"/>
  <c r="AE25" i="4"/>
  <c r="AA25" i="4"/>
  <c r="AB25" i="4" s="1"/>
  <c r="AC25" i="4" s="1"/>
  <c r="W25" i="4"/>
  <c r="X25" i="4" s="1"/>
  <c r="Y25" i="4" s="1"/>
  <c r="S25" i="4"/>
  <c r="T25" i="4" s="1"/>
  <c r="O25" i="4"/>
  <c r="P25" i="4" s="1"/>
  <c r="Q25" i="4" s="1"/>
  <c r="M25" i="4"/>
  <c r="K25" i="4"/>
  <c r="G25" i="4"/>
  <c r="H25" i="4" s="1"/>
  <c r="I25" i="4" s="1"/>
  <c r="E25" i="4"/>
  <c r="AM24" i="4"/>
  <c r="AN24" i="4" s="1"/>
  <c r="AO24" i="4" s="1"/>
  <c r="AI24" i="4"/>
  <c r="AE24" i="4"/>
  <c r="AA24" i="4"/>
  <c r="AB24" i="4" s="1"/>
  <c r="AC24" i="4" s="1"/>
  <c r="W24" i="4"/>
  <c r="X24" i="4" s="1"/>
  <c r="Y24" i="4" s="1"/>
  <c r="S24" i="4"/>
  <c r="T24" i="4" s="1"/>
  <c r="O24" i="4"/>
  <c r="P24" i="4" s="1"/>
  <c r="Q24" i="4" s="1"/>
  <c r="M24" i="4"/>
  <c r="K24" i="4"/>
  <c r="G24" i="4"/>
  <c r="H24" i="4" s="1"/>
  <c r="I24" i="4" s="1"/>
  <c r="E24" i="4"/>
  <c r="AM23" i="4"/>
  <c r="AN23" i="4" s="1"/>
  <c r="AO23" i="4" s="1"/>
  <c r="AI23" i="4"/>
  <c r="AJ23" i="4" s="1"/>
  <c r="AK23" i="4" s="1"/>
  <c r="AE23" i="4"/>
  <c r="AF23" i="4" s="1"/>
  <c r="AG23" i="4" s="1"/>
  <c r="AA23" i="4"/>
  <c r="AB23" i="4" s="1"/>
  <c r="AC23" i="4" s="1"/>
  <c r="W23" i="4"/>
  <c r="X23" i="4" s="1"/>
  <c r="Y23" i="4" s="1"/>
  <c r="S23" i="4"/>
  <c r="T23" i="4" s="1"/>
  <c r="O23" i="4"/>
  <c r="P23" i="4" s="1"/>
  <c r="Q23" i="4" s="1"/>
  <c r="M23" i="4"/>
  <c r="K23" i="4"/>
  <c r="G23" i="4"/>
  <c r="H23" i="4" s="1"/>
  <c r="I23" i="4" s="1"/>
  <c r="E23" i="4"/>
  <c r="AM22" i="4"/>
  <c r="AN22" i="4" s="1"/>
  <c r="AO22" i="4" s="1"/>
  <c r="AI22" i="4"/>
  <c r="AJ22" i="4" s="1"/>
  <c r="AK22" i="4" s="1"/>
  <c r="AE22" i="4"/>
  <c r="AA22" i="4"/>
  <c r="AB22" i="4" s="1"/>
  <c r="AC22" i="4" s="1"/>
  <c r="W22" i="4"/>
  <c r="X22" i="4" s="1"/>
  <c r="Y22" i="4" s="1"/>
  <c r="S22" i="4"/>
  <c r="T22" i="4" s="1"/>
  <c r="O22" i="4"/>
  <c r="P22" i="4" s="1"/>
  <c r="Q22" i="4" s="1"/>
  <c r="M22" i="4"/>
  <c r="K22" i="4"/>
  <c r="G22" i="4"/>
  <c r="H22" i="4" s="1"/>
  <c r="I22" i="4" s="1"/>
  <c r="E22" i="4"/>
  <c r="AM21" i="4"/>
  <c r="AN21" i="4" s="1"/>
  <c r="AO21" i="4" s="1"/>
  <c r="AI21" i="4"/>
  <c r="AJ21" i="4" s="1"/>
  <c r="AK21" i="4" s="1"/>
  <c r="AE21" i="4"/>
  <c r="AA21" i="4"/>
  <c r="AB21" i="4" s="1"/>
  <c r="AC21" i="4" s="1"/>
  <c r="W21" i="4"/>
  <c r="X21" i="4" s="1"/>
  <c r="Y21" i="4" s="1"/>
  <c r="S21" i="4"/>
  <c r="T21" i="4" s="1"/>
  <c r="O21" i="4"/>
  <c r="P21" i="4" s="1"/>
  <c r="Q21" i="4" s="1"/>
  <c r="M21" i="4"/>
  <c r="K21" i="4"/>
  <c r="G21" i="4"/>
  <c r="H21" i="4" s="1"/>
  <c r="I21" i="4" s="1"/>
  <c r="E21" i="4"/>
  <c r="AM20" i="4"/>
  <c r="AN20" i="4" s="1"/>
  <c r="AO20" i="4" s="1"/>
  <c r="AI20" i="4"/>
  <c r="AJ20" i="4" s="1"/>
  <c r="AK20" i="4" s="1"/>
  <c r="AE20" i="4"/>
  <c r="AA20" i="4"/>
  <c r="AB20" i="4" s="1"/>
  <c r="AC20" i="4" s="1"/>
  <c r="W20" i="4"/>
  <c r="X20" i="4" s="1"/>
  <c r="Y20" i="4" s="1"/>
  <c r="S20" i="4"/>
  <c r="T20" i="4" s="1"/>
  <c r="O20" i="4"/>
  <c r="P20" i="4" s="1"/>
  <c r="Q20" i="4" s="1"/>
  <c r="M20" i="4"/>
  <c r="K20" i="4"/>
  <c r="G20" i="4"/>
  <c r="H20" i="4" s="1"/>
  <c r="I20" i="4" s="1"/>
  <c r="E20" i="4"/>
  <c r="AM19" i="4"/>
  <c r="AN19" i="4" s="1"/>
  <c r="AO19" i="4" s="1"/>
  <c r="AI19" i="4"/>
  <c r="AJ19" i="4" s="1"/>
  <c r="AK19" i="4" s="1"/>
  <c r="AE19" i="4"/>
  <c r="AA19" i="4"/>
  <c r="AB19" i="4" s="1"/>
  <c r="AC19" i="4" s="1"/>
  <c r="W19" i="4"/>
  <c r="X19" i="4" s="1"/>
  <c r="Y19" i="4" s="1"/>
  <c r="S19" i="4"/>
  <c r="T19" i="4" s="1"/>
  <c r="O19" i="4"/>
  <c r="P19" i="4" s="1"/>
  <c r="Q19" i="4" s="1"/>
  <c r="M19" i="4"/>
  <c r="K19" i="4"/>
  <c r="G19" i="4"/>
  <c r="H19" i="4" s="1"/>
  <c r="I19" i="4" s="1"/>
  <c r="E19" i="4"/>
  <c r="AM18" i="4"/>
  <c r="AN18" i="4" s="1"/>
  <c r="AO18" i="4" s="1"/>
  <c r="AI18" i="4"/>
  <c r="AJ18" i="4" s="1"/>
  <c r="AK18" i="4" s="1"/>
  <c r="AE18" i="4"/>
  <c r="AA18" i="4"/>
  <c r="AB18" i="4" s="1"/>
  <c r="AC18" i="4" s="1"/>
  <c r="W18" i="4"/>
  <c r="X18" i="4" s="1"/>
  <c r="Y18" i="4" s="1"/>
  <c r="S18" i="4"/>
  <c r="T18" i="4" s="1"/>
  <c r="O18" i="4"/>
  <c r="P18" i="4" s="1"/>
  <c r="Q18" i="4" s="1"/>
  <c r="M18" i="4"/>
  <c r="K18" i="4"/>
  <c r="G18" i="4"/>
  <c r="H18" i="4" s="1"/>
  <c r="I18" i="4" s="1"/>
  <c r="E18" i="4"/>
  <c r="AM17" i="4"/>
  <c r="AN17" i="4" s="1"/>
  <c r="AO17" i="4" s="1"/>
  <c r="AI17" i="4"/>
  <c r="AJ17" i="4" s="1"/>
  <c r="AK17" i="4" s="1"/>
  <c r="AE17" i="4"/>
  <c r="AA17" i="4"/>
  <c r="AB17" i="4" s="1"/>
  <c r="AC17" i="4" s="1"/>
  <c r="W17" i="4"/>
  <c r="X17" i="4" s="1"/>
  <c r="Y17" i="4" s="1"/>
  <c r="S17" i="4"/>
  <c r="T17" i="4" s="1"/>
  <c r="O17" i="4"/>
  <c r="P17" i="4" s="1"/>
  <c r="Q17" i="4" s="1"/>
  <c r="M17" i="4"/>
  <c r="K17" i="4"/>
  <c r="G17" i="4"/>
  <c r="H17" i="4" s="1"/>
  <c r="I17" i="4" s="1"/>
  <c r="E17" i="4"/>
  <c r="AM16" i="4"/>
  <c r="AN16" i="4" s="1"/>
  <c r="AO16" i="4" s="1"/>
  <c r="AI16" i="4"/>
  <c r="AJ16" i="4" s="1"/>
  <c r="AK16" i="4" s="1"/>
  <c r="AE16" i="4"/>
  <c r="AA16" i="4"/>
  <c r="AB16" i="4" s="1"/>
  <c r="AC16" i="4" s="1"/>
  <c r="W16" i="4"/>
  <c r="X16" i="4" s="1"/>
  <c r="Y16" i="4" s="1"/>
  <c r="S16" i="4"/>
  <c r="T16" i="4" s="1"/>
  <c r="O16" i="4"/>
  <c r="P16" i="4" s="1"/>
  <c r="Q16" i="4" s="1"/>
  <c r="K16" i="4"/>
  <c r="G16" i="4"/>
  <c r="H16" i="4" s="1"/>
  <c r="I16" i="4" s="1"/>
  <c r="E16" i="4"/>
  <c r="AM15" i="4"/>
  <c r="AN15" i="4" s="1"/>
  <c r="AO15" i="4" s="1"/>
  <c r="AI15" i="4"/>
  <c r="AJ15" i="4" s="1"/>
  <c r="AK15" i="4" s="1"/>
  <c r="AE15" i="4"/>
  <c r="AA15" i="4"/>
  <c r="AB15" i="4" s="1"/>
  <c r="AC15" i="4" s="1"/>
  <c r="W15" i="4"/>
  <c r="X15" i="4" s="1"/>
  <c r="Y15" i="4" s="1"/>
  <c r="S15" i="4"/>
  <c r="T15" i="4" s="1"/>
  <c r="O15" i="4"/>
  <c r="P15" i="4" s="1"/>
  <c r="Q15" i="4" s="1"/>
  <c r="K15" i="4"/>
  <c r="G15" i="4"/>
  <c r="H15" i="4" s="1"/>
  <c r="I15" i="4" s="1"/>
  <c r="E15" i="4"/>
  <c r="AM14" i="4"/>
  <c r="AN14" i="4" s="1"/>
  <c r="AO14" i="4" s="1"/>
  <c r="AI14" i="4"/>
  <c r="AJ14" i="4" s="1"/>
  <c r="AK14" i="4" s="1"/>
  <c r="AE14" i="4"/>
  <c r="AF14" i="4" s="1"/>
  <c r="AG14" i="4" s="1"/>
  <c r="AA14" i="4"/>
  <c r="AB14" i="4" s="1"/>
  <c r="AC14" i="4" s="1"/>
  <c r="W14" i="4"/>
  <c r="X14" i="4" s="1"/>
  <c r="Y14" i="4" s="1"/>
  <c r="S14" i="4"/>
  <c r="T14" i="4" s="1"/>
  <c r="O14" i="4"/>
  <c r="P14" i="4" s="1"/>
  <c r="Q14" i="4" s="1"/>
  <c r="M14" i="4"/>
  <c r="K14" i="4"/>
  <c r="G14" i="4"/>
  <c r="H14" i="4" s="1"/>
  <c r="I14" i="4" s="1"/>
  <c r="E14" i="4"/>
  <c r="AM13" i="4"/>
  <c r="AN13" i="4" s="1"/>
  <c r="AO13" i="4" s="1"/>
  <c r="AI13" i="4"/>
  <c r="AJ13" i="4" s="1"/>
  <c r="AK13" i="4" s="1"/>
  <c r="AE13" i="4"/>
  <c r="AA13" i="4"/>
  <c r="AB13" i="4" s="1"/>
  <c r="AC13" i="4" s="1"/>
  <c r="W13" i="4"/>
  <c r="X13" i="4" s="1"/>
  <c r="Y13" i="4" s="1"/>
  <c r="S13" i="4"/>
  <c r="T13" i="4" s="1"/>
  <c r="O13" i="4"/>
  <c r="P13" i="4" s="1"/>
  <c r="Q13" i="4" s="1"/>
  <c r="M13" i="4"/>
  <c r="K13" i="4"/>
  <c r="G13" i="4"/>
  <c r="H13" i="4" s="1"/>
  <c r="I13" i="4" s="1"/>
  <c r="E13" i="4"/>
  <c r="AM12" i="4"/>
  <c r="AN12" i="4" s="1"/>
  <c r="AO12" i="4" s="1"/>
  <c r="AI12" i="4"/>
  <c r="AJ12" i="4" s="1"/>
  <c r="AK12" i="4" s="1"/>
  <c r="AE12" i="4"/>
  <c r="AA12" i="4"/>
  <c r="AB12" i="4" s="1"/>
  <c r="AC12" i="4" s="1"/>
  <c r="W12" i="4"/>
  <c r="X12" i="4" s="1"/>
  <c r="Y12" i="4" s="1"/>
  <c r="S12" i="4"/>
  <c r="T12" i="4" s="1"/>
  <c r="O12" i="4"/>
  <c r="P12" i="4" s="1"/>
  <c r="Q12" i="4" s="1"/>
  <c r="M12" i="4"/>
  <c r="K12" i="4"/>
  <c r="G12" i="4"/>
  <c r="H12" i="4" s="1"/>
  <c r="I12" i="4" s="1"/>
  <c r="E12" i="4"/>
  <c r="AM11" i="4"/>
  <c r="AN11" i="4" s="1"/>
  <c r="AO11" i="4" s="1"/>
  <c r="AI11" i="4"/>
  <c r="AJ11" i="4" s="1"/>
  <c r="AK11" i="4" s="1"/>
  <c r="AE11" i="4"/>
  <c r="AA11" i="4"/>
  <c r="AB11" i="4" s="1"/>
  <c r="AC11" i="4" s="1"/>
  <c r="W11" i="4"/>
  <c r="X11" i="4" s="1"/>
  <c r="Y11" i="4" s="1"/>
  <c r="S11" i="4"/>
  <c r="T11" i="4" s="1"/>
  <c r="O11" i="4"/>
  <c r="P11" i="4" s="1"/>
  <c r="Q11" i="4" s="1"/>
  <c r="M11" i="4"/>
  <c r="K11" i="4"/>
  <c r="G11" i="4"/>
  <c r="H11" i="4" s="1"/>
  <c r="I11" i="4" s="1"/>
  <c r="E11" i="4"/>
  <c r="AM10" i="4"/>
  <c r="AN10" i="4" s="1"/>
  <c r="AO10" i="4" s="1"/>
  <c r="AI10" i="4"/>
  <c r="AJ10" i="4" s="1"/>
  <c r="AK10" i="4" s="1"/>
  <c r="AE10" i="4"/>
  <c r="AA10" i="4"/>
  <c r="AB10" i="4" s="1"/>
  <c r="AC10" i="4" s="1"/>
  <c r="W10" i="4"/>
  <c r="X10" i="4" s="1"/>
  <c r="Y10" i="4" s="1"/>
  <c r="S10" i="4"/>
  <c r="T10" i="4" s="1"/>
  <c r="O10" i="4"/>
  <c r="P10" i="4" s="1"/>
  <c r="Q10" i="4" s="1"/>
  <c r="M10" i="4"/>
  <c r="K10" i="4"/>
  <c r="G10" i="4"/>
  <c r="H10" i="4" s="1"/>
  <c r="I10" i="4" s="1"/>
  <c r="E10" i="4"/>
  <c r="AM9" i="4"/>
  <c r="AN9" i="4" s="1"/>
  <c r="AO9" i="4" s="1"/>
  <c r="AI9" i="4"/>
  <c r="AJ9" i="4" s="1"/>
  <c r="AK9" i="4" s="1"/>
  <c r="AE9" i="4"/>
  <c r="AF9" i="4" s="1"/>
  <c r="AG9" i="4" s="1"/>
  <c r="AA9" i="4"/>
  <c r="AB9" i="4" s="1"/>
  <c r="AC9" i="4" s="1"/>
  <c r="W9" i="4"/>
  <c r="X9" i="4" s="1"/>
  <c r="Y9" i="4" s="1"/>
  <c r="S9" i="4"/>
  <c r="T9" i="4" s="1"/>
  <c r="O9" i="4"/>
  <c r="P9" i="4" s="1"/>
  <c r="Q9" i="4" s="1"/>
  <c r="M9" i="4"/>
  <c r="K9" i="4"/>
  <c r="G9" i="4"/>
  <c r="H9" i="4" s="1"/>
  <c r="I9" i="4" s="1"/>
  <c r="E9" i="4"/>
  <c r="AM8" i="4"/>
  <c r="AN8" i="4" s="1"/>
  <c r="AO8" i="4" s="1"/>
  <c r="AI8" i="4"/>
  <c r="AJ8" i="4" s="1"/>
  <c r="AK8" i="4" s="1"/>
  <c r="AE8" i="4"/>
  <c r="AF8" i="4" s="1"/>
  <c r="AG8" i="4" s="1"/>
  <c r="AA8" i="4"/>
  <c r="AB8" i="4" s="1"/>
  <c r="AC8" i="4" s="1"/>
  <c r="W8" i="4"/>
  <c r="X8" i="4" s="1"/>
  <c r="Y8" i="4" s="1"/>
  <c r="S8" i="4"/>
  <c r="T8" i="4" s="1"/>
  <c r="O8" i="4"/>
  <c r="P8" i="4" s="1"/>
  <c r="Q8" i="4" s="1"/>
  <c r="M8" i="4"/>
  <c r="K8" i="4"/>
  <c r="G8" i="4"/>
  <c r="H8" i="4" s="1"/>
  <c r="I8" i="4" s="1"/>
  <c r="E8" i="4"/>
  <c r="AM7" i="4"/>
  <c r="AN7" i="4" s="1"/>
  <c r="AO7" i="4" s="1"/>
  <c r="AI7" i="4"/>
  <c r="AJ7" i="4" s="1"/>
  <c r="AK7" i="4" s="1"/>
  <c r="AE7" i="4"/>
  <c r="AA7" i="4"/>
  <c r="AB7" i="4" s="1"/>
  <c r="AC7" i="4" s="1"/>
  <c r="W7" i="4"/>
  <c r="X7" i="4" s="1"/>
  <c r="Y7" i="4" s="1"/>
  <c r="S7" i="4"/>
  <c r="T7" i="4" s="1"/>
  <c r="O7" i="4"/>
  <c r="P7" i="4" s="1"/>
  <c r="Q7" i="4" s="1"/>
  <c r="M7" i="4"/>
  <c r="K7" i="4"/>
  <c r="G7" i="4"/>
  <c r="H7" i="4" s="1"/>
  <c r="I7" i="4" s="1"/>
  <c r="E7" i="4"/>
  <c r="AM6" i="4"/>
  <c r="AN6" i="4" s="1"/>
  <c r="AO6" i="4" s="1"/>
  <c r="AI6" i="4"/>
  <c r="AJ6" i="4" s="1"/>
  <c r="AK6" i="4" s="1"/>
  <c r="AE6" i="4"/>
  <c r="AF6" i="4" s="1"/>
  <c r="AG6" i="4" s="1"/>
  <c r="AA6" i="4"/>
  <c r="AB6" i="4" s="1"/>
  <c r="AC6" i="4" s="1"/>
  <c r="W6" i="4"/>
  <c r="X6" i="4" s="1"/>
  <c r="Y6" i="4" s="1"/>
  <c r="S6" i="4"/>
  <c r="T6" i="4" s="1"/>
  <c r="O6" i="4"/>
  <c r="P6" i="4" s="1"/>
  <c r="Q6" i="4" s="1"/>
  <c r="M6" i="4"/>
  <c r="K6" i="4"/>
  <c r="G6" i="4"/>
  <c r="H6" i="4" s="1"/>
  <c r="I6" i="4" s="1"/>
  <c r="E6" i="4"/>
  <c r="AM5" i="4"/>
  <c r="AN5" i="4" s="1"/>
  <c r="AO5" i="4" s="1"/>
  <c r="AI5" i="4"/>
  <c r="AJ5" i="4" s="1"/>
  <c r="AK5" i="4" s="1"/>
  <c r="AE5" i="4"/>
  <c r="AA5" i="4"/>
  <c r="AB5" i="4" s="1"/>
  <c r="AC5" i="4" s="1"/>
  <c r="W5" i="4"/>
  <c r="X5" i="4" s="1"/>
  <c r="Y5" i="4" s="1"/>
  <c r="S5" i="4"/>
  <c r="T5" i="4" s="1"/>
  <c r="O5" i="4"/>
  <c r="P5" i="4" s="1"/>
  <c r="Q5" i="4" s="1"/>
  <c r="M5" i="4"/>
  <c r="K5" i="4"/>
  <c r="G5" i="4"/>
  <c r="H5" i="4" s="1"/>
  <c r="I5" i="4" s="1"/>
  <c r="E5" i="4"/>
  <c r="AM4" i="4"/>
  <c r="AN4" i="4" s="1"/>
  <c r="AO4" i="4" s="1"/>
  <c r="AI4" i="4"/>
  <c r="AE4" i="4"/>
  <c r="AA4" i="4"/>
  <c r="AB4" i="4" s="1"/>
  <c r="AC4" i="4" s="1"/>
  <c r="W4" i="4"/>
  <c r="X4" i="4" s="1"/>
  <c r="Y4" i="4" s="1"/>
  <c r="S4" i="4"/>
  <c r="T4" i="4" s="1"/>
  <c r="O4" i="4"/>
  <c r="P4" i="4" s="1"/>
  <c r="Q4" i="4" s="1"/>
  <c r="M4" i="4"/>
  <c r="K4" i="4"/>
  <c r="G4" i="4"/>
  <c r="H4" i="4" s="1"/>
  <c r="I4" i="4" s="1"/>
  <c r="E4" i="4"/>
  <c r="AM3" i="4"/>
  <c r="AN3" i="4" s="1"/>
  <c r="AO3" i="4" s="1"/>
  <c r="AI3" i="4"/>
  <c r="AJ3" i="4" s="1"/>
  <c r="AK3" i="4" s="1"/>
  <c r="AE3" i="4"/>
  <c r="AA3" i="4"/>
  <c r="AB3" i="4" s="1"/>
  <c r="AC3" i="4" s="1"/>
  <c r="W3" i="4"/>
  <c r="X3" i="4" s="1"/>
  <c r="Y3" i="4" s="1"/>
  <c r="S3" i="4"/>
  <c r="T3" i="4" s="1"/>
  <c r="O3" i="4"/>
  <c r="P3" i="4" s="1"/>
  <c r="Q3" i="4" s="1"/>
  <c r="K3" i="4"/>
  <c r="G3" i="4"/>
  <c r="H3" i="4" s="1"/>
  <c r="I3" i="4" s="1"/>
  <c r="E3" i="4"/>
  <c r="AM2" i="4"/>
  <c r="AN2" i="4" s="1"/>
  <c r="AO2" i="4" s="1"/>
  <c r="AI2" i="4"/>
  <c r="AJ2" i="4" s="1"/>
  <c r="AK2" i="4" s="1"/>
  <c r="AE2" i="4"/>
  <c r="AA2" i="4"/>
  <c r="AB2" i="4" s="1"/>
  <c r="AC2" i="4" s="1"/>
  <c r="W2" i="4"/>
  <c r="X2" i="4" s="1"/>
  <c r="Y2" i="4" s="1"/>
  <c r="S2" i="4"/>
  <c r="T2" i="4" s="1"/>
  <c r="O2" i="4"/>
  <c r="P2" i="4" s="1"/>
  <c r="Q2" i="4" s="1"/>
  <c r="M2" i="4"/>
  <c r="K2" i="4"/>
  <c r="G2" i="4"/>
  <c r="H2" i="4" s="1"/>
  <c r="I2" i="4" s="1"/>
  <c r="E2" i="4"/>
  <c r="AG27" i="3"/>
  <c r="AH27" i="3" s="1"/>
  <c r="AI27" i="3" s="1"/>
  <c r="AD27" i="3"/>
  <c r="AE27" i="3" s="1"/>
  <c r="AA27" i="3"/>
  <c r="X27" i="3"/>
  <c r="Y27" i="3" s="1"/>
  <c r="T27" i="3"/>
  <c r="U27" i="3" s="1"/>
  <c r="V27" i="3" s="1"/>
  <c r="Q27" i="3"/>
  <c r="N27" i="3"/>
  <c r="O27" i="3" s="1"/>
  <c r="J27" i="3"/>
  <c r="G27" i="3"/>
  <c r="H27" i="3" s="1"/>
  <c r="E27" i="3"/>
  <c r="AG26" i="3"/>
  <c r="AH26" i="3" s="1"/>
  <c r="AI26" i="3" s="1"/>
  <c r="AD26" i="3"/>
  <c r="AE26" i="3" s="1"/>
  <c r="AA26" i="3"/>
  <c r="AB26" i="3" s="1"/>
  <c r="X26" i="3"/>
  <c r="Y26" i="3" s="1"/>
  <c r="T26" i="3"/>
  <c r="U26" i="3" s="1"/>
  <c r="V26" i="3" s="1"/>
  <c r="Q26" i="3"/>
  <c r="N26" i="3"/>
  <c r="O26" i="3" s="1"/>
  <c r="L26" i="3"/>
  <c r="J26" i="3"/>
  <c r="G26" i="3"/>
  <c r="H26" i="3" s="1"/>
  <c r="E26" i="3"/>
  <c r="AG25" i="3"/>
  <c r="AH25" i="3" s="1"/>
  <c r="AI25" i="3" s="1"/>
  <c r="AD25" i="3"/>
  <c r="AE25" i="3" s="1"/>
  <c r="AA25" i="3"/>
  <c r="X25" i="3"/>
  <c r="Y25" i="3" s="1"/>
  <c r="T25" i="3"/>
  <c r="U25" i="3" s="1"/>
  <c r="V25" i="3" s="1"/>
  <c r="Q25" i="3"/>
  <c r="N25" i="3"/>
  <c r="O25" i="3" s="1"/>
  <c r="L25" i="3"/>
  <c r="J25" i="3"/>
  <c r="G25" i="3"/>
  <c r="H25" i="3" s="1"/>
  <c r="E25" i="3"/>
  <c r="AG24" i="3"/>
  <c r="AH24" i="3" s="1"/>
  <c r="AI24" i="3" s="1"/>
  <c r="AD24" i="3"/>
  <c r="AA24" i="3"/>
  <c r="X24" i="3"/>
  <c r="Y24" i="3" s="1"/>
  <c r="T24" i="3"/>
  <c r="U24" i="3" s="1"/>
  <c r="V24" i="3" s="1"/>
  <c r="Q24" i="3"/>
  <c r="N24" i="3"/>
  <c r="O24" i="3" s="1"/>
  <c r="L24" i="3"/>
  <c r="J24" i="3"/>
  <c r="G24" i="3"/>
  <c r="H24" i="3" s="1"/>
  <c r="E24" i="3"/>
  <c r="AG23" i="3"/>
  <c r="AH23" i="3" s="1"/>
  <c r="AI23" i="3" s="1"/>
  <c r="AD23" i="3"/>
  <c r="AE23" i="3" s="1"/>
  <c r="AA23" i="3"/>
  <c r="AB23" i="3" s="1"/>
  <c r="X23" i="3"/>
  <c r="Y23" i="3" s="1"/>
  <c r="T23" i="3"/>
  <c r="U23" i="3" s="1"/>
  <c r="V23" i="3" s="1"/>
  <c r="Q23" i="3"/>
  <c r="N23" i="3"/>
  <c r="O23" i="3" s="1"/>
  <c r="L23" i="3"/>
  <c r="J23" i="3"/>
  <c r="G23" i="3"/>
  <c r="H23" i="3" s="1"/>
  <c r="E23" i="3"/>
  <c r="AG22" i="3"/>
  <c r="AH22" i="3" s="1"/>
  <c r="AI22" i="3" s="1"/>
  <c r="AD22" i="3"/>
  <c r="AE22" i="3" s="1"/>
  <c r="AA22" i="3"/>
  <c r="X22" i="3"/>
  <c r="Y22" i="3" s="1"/>
  <c r="T22" i="3"/>
  <c r="U22" i="3" s="1"/>
  <c r="V22" i="3" s="1"/>
  <c r="Q22" i="3"/>
  <c r="N22" i="3"/>
  <c r="O22" i="3" s="1"/>
  <c r="L22" i="3"/>
  <c r="J22" i="3"/>
  <c r="G22" i="3"/>
  <c r="H22" i="3" s="1"/>
  <c r="E22" i="3"/>
  <c r="AG21" i="3"/>
  <c r="AH21" i="3" s="1"/>
  <c r="AI21" i="3" s="1"/>
  <c r="AD21" i="3"/>
  <c r="AE21" i="3" s="1"/>
  <c r="AA21" i="3"/>
  <c r="X21" i="3"/>
  <c r="Y21" i="3" s="1"/>
  <c r="T21" i="3"/>
  <c r="U21" i="3" s="1"/>
  <c r="V21" i="3" s="1"/>
  <c r="Q21" i="3"/>
  <c r="N21" i="3"/>
  <c r="O21" i="3" s="1"/>
  <c r="L21" i="3"/>
  <c r="J21" i="3"/>
  <c r="G21" i="3"/>
  <c r="H21" i="3" s="1"/>
  <c r="E21" i="3"/>
  <c r="AG20" i="3"/>
  <c r="AH20" i="3" s="1"/>
  <c r="AI20" i="3" s="1"/>
  <c r="AD20" i="3"/>
  <c r="AE20" i="3" s="1"/>
  <c r="AA20" i="3"/>
  <c r="X20" i="3"/>
  <c r="Y20" i="3" s="1"/>
  <c r="T20" i="3"/>
  <c r="U20" i="3" s="1"/>
  <c r="V20" i="3" s="1"/>
  <c r="Q20" i="3"/>
  <c r="N20" i="3"/>
  <c r="O20" i="3" s="1"/>
  <c r="L20" i="3"/>
  <c r="J20" i="3"/>
  <c r="G20" i="3"/>
  <c r="H20" i="3" s="1"/>
  <c r="E20" i="3"/>
  <c r="AG19" i="3"/>
  <c r="AH19" i="3" s="1"/>
  <c r="AI19" i="3" s="1"/>
  <c r="AD19" i="3"/>
  <c r="AE19" i="3" s="1"/>
  <c r="AA19" i="3"/>
  <c r="X19" i="3"/>
  <c r="Y19" i="3" s="1"/>
  <c r="T19" i="3"/>
  <c r="U19" i="3" s="1"/>
  <c r="V19" i="3" s="1"/>
  <c r="Q19" i="3"/>
  <c r="N19" i="3"/>
  <c r="O19" i="3" s="1"/>
  <c r="L19" i="3"/>
  <c r="J19" i="3"/>
  <c r="G19" i="3"/>
  <c r="H19" i="3" s="1"/>
  <c r="E19" i="3"/>
  <c r="AG18" i="3"/>
  <c r="AH18" i="3" s="1"/>
  <c r="AI18" i="3" s="1"/>
  <c r="AD18" i="3"/>
  <c r="AE18" i="3" s="1"/>
  <c r="AA18" i="3"/>
  <c r="X18" i="3"/>
  <c r="Y18" i="3" s="1"/>
  <c r="T18" i="3"/>
  <c r="U18" i="3" s="1"/>
  <c r="V18" i="3" s="1"/>
  <c r="Q18" i="3"/>
  <c r="N18" i="3"/>
  <c r="O18" i="3" s="1"/>
  <c r="L18" i="3"/>
  <c r="J18" i="3"/>
  <c r="G18" i="3"/>
  <c r="H18" i="3" s="1"/>
  <c r="E18" i="3"/>
  <c r="AG17" i="3"/>
  <c r="AH17" i="3" s="1"/>
  <c r="AI17" i="3" s="1"/>
  <c r="AD17" i="3"/>
  <c r="AE17" i="3" s="1"/>
  <c r="AA17" i="3"/>
  <c r="X17" i="3"/>
  <c r="Y17" i="3" s="1"/>
  <c r="T17" i="3"/>
  <c r="U17" i="3" s="1"/>
  <c r="V17" i="3" s="1"/>
  <c r="Q17" i="3"/>
  <c r="N17" i="3"/>
  <c r="O17" i="3" s="1"/>
  <c r="L17" i="3"/>
  <c r="J17" i="3"/>
  <c r="G17" i="3"/>
  <c r="H17" i="3" s="1"/>
  <c r="E17" i="3"/>
  <c r="AG16" i="3"/>
  <c r="AH16" i="3" s="1"/>
  <c r="AI16" i="3" s="1"/>
  <c r="AD16" i="3"/>
  <c r="AE16" i="3" s="1"/>
  <c r="AA16" i="3"/>
  <c r="X16" i="3"/>
  <c r="Y16" i="3" s="1"/>
  <c r="T16" i="3"/>
  <c r="U16" i="3" s="1"/>
  <c r="V16" i="3" s="1"/>
  <c r="Q16" i="3"/>
  <c r="N16" i="3"/>
  <c r="O16" i="3" s="1"/>
  <c r="J16" i="3"/>
  <c r="G16" i="3"/>
  <c r="H16" i="3" s="1"/>
  <c r="E16" i="3"/>
  <c r="AG15" i="3"/>
  <c r="AH15" i="3" s="1"/>
  <c r="AI15" i="3" s="1"/>
  <c r="AD15" i="3"/>
  <c r="AE15" i="3" s="1"/>
  <c r="AA15" i="3"/>
  <c r="X15" i="3"/>
  <c r="Y15" i="3" s="1"/>
  <c r="T15" i="3"/>
  <c r="U15" i="3" s="1"/>
  <c r="V15" i="3" s="1"/>
  <c r="Q15" i="3"/>
  <c r="N15" i="3"/>
  <c r="O15" i="3" s="1"/>
  <c r="J15" i="3"/>
  <c r="G15" i="3"/>
  <c r="H15" i="3" s="1"/>
  <c r="E15" i="3"/>
  <c r="AG14" i="3"/>
  <c r="AH14" i="3" s="1"/>
  <c r="AI14" i="3" s="1"/>
  <c r="AD14" i="3"/>
  <c r="AE14" i="3" s="1"/>
  <c r="AA14" i="3"/>
  <c r="AB14" i="3" s="1"/>
  <c r="X14" i="3"/>
  <c r="Y14" i="3" s="1"/>
  <c r="T14" i="3"/>
  <c r="U14" i="3" s="1"/>
  <c r="V14" i="3" s="1"/>
  <c r="Q14" i="3"/>
  <c r="N14" i="3"/>
  <c r="O14" i="3" s="1"/>
  <c r="L14" i="3"/>
  <c r="J14" i="3"/>
  <c r="G14" i="3"/>
  <c r="H14" i="3" s="1"/>
  <c r="E14" i="3"/>
  <c r="AG13" i="3"/>
  <c r="AH13" i="3" s="1"/>
  <c r="AI13" i="3" s="1"/>
  <c r="AD13" i="3"/>
  <c r="AE13" i="3" s="1"/>
  <c r="AA13" i="3"/>
  <c r="X13" i="3"/>
  <c r="Y13" i="3" s="1"/>
  <c r="T13" i="3"/>
  <c r="U13" i="3" s="1"/>
  <c r="V13" i="3" s="1"/>
  <c r="Q13" i="3"/>
  <c r="N13" i="3"/>
  <c r="O13" i="3" s="1"/>
  <c r="L13" i="3"/>
  <c r="J13" i="3"/>
  <c r="G13" i="3"/>
  <c r="H13" i="3" s="1"/>
  <c r="E13" i="3"/>
  <c r="AG12" i="3"/>
  <c r="AH12" i="3" s="1"/>
  <c r="AI12" i="3" s="1"/>
  <c r="AD12" i="3"/>
  <c r="AE12" i="3" s="1"/>
  <c r="AA12" i="3"/>
  <c r="X12" i="3"/>
  <c r="Y12" i="3" s="1"/>
  <c r="T12" i="3"/>
  <c r="U12" i="3" s="1"/>
  <c r="V12" i="3" s="1"/>
  <c r="Q12" i="3"/>
  <c r="N12" i="3"/>
  <c r="O12" i="3" s="1"/>
  <c r="L12" i="3"/>
  <c r="J12" i="3"/>
  <c r="G12" i="3"/>
  <c r="H12" i="3" s="1"/>
  <c r="E12" i="3"/>
  <c r="AG11" i="3"/>
  <c r="AH11" i="3" s="1"/>
  <c r="AI11" i="3" s="1"/>
  <c r="AD11" i="3"/>
  <c r="AE11" i="3" s="1"/>
  <c r="AA11" i="3"/>
  <c r="X11" i="3"/>
  <c r="Y11" i="3" s="1"/>
  <c r="T11" i="3"/>
  <c r="U11" i="3" s="1"/>
  <c r="V11" i="3" s="1"/>
  <c r="Q11" i="3"/>
  <c r="N11" i="3"/>
  <c r="O11" i="3" s="1"/>
  <c r="L11" i="3"/>
  <c r="J11" i="3"/>
  <c r="G11" i="3"/>
  <c r="H11" i="3" s="1"/>
  <c r="E11" i="3"/>
  <c r="AG10" i="3"/>
  <c r="AH10" i="3" s="1"/>
  <c r="AI10" i="3" s="1"/>
  <c r="AD10" i="3"/>
  <c r="AE10" i="3" s="1"/>
  <c r="AA10" i="3"/>
  <c r="X10" i="3"/>
  <c r="Y10" i="3" s="1"/>
  <c r="T10" i="3"/>
  <c r="U10" i="3" s="1"/>
  <c r="V10" i="3" s="1"/>
  <c r="Q10" i="3"/>
  <c r="N10" i="3"/>
  <c r="O10" i="3" s="1"/>
  <c r="L10" i="3"/>
  <c r="J10" i="3"/>
  <c r="G10" i="3"/>
  <c r="H10" i="3" s="1"/>
  <c r="E10" i="3"/>
  <c r="AG9" i="3"/>
  <c r="AH9" i="3" s="1"/>
  <c r="AI9" i="3" s="1"/>
  <c r="AD9" i="3"/>
  <c r="AE9" i="3" s="1"/>
  <c r="AA9" i="3"/>
  <c r="AB9" i="3" s="1"/>
  <c r="X9" i="3"/>
  <c r="Y9" i="3" s="1"/>
  <c r="T9" i="3"/>
  <c r="U9" i="3" s="1"/>
  <c r="V9" i="3" s="1"/>
  <c r="Q9" i="3"/>
  <c r="N9" i="3"/>
  <c r="O9" i="3" s="1"/>
  <c r="L9" i="3"/>
  <c r="J9" i="3"/>
  <c r="G9" i="3"/>
  <c r="H9" i="3" s="1"/>
  <c r="E9" i="3"/>
  <c r="AG8" i="3"/>
  <c r="AH8" i="3" s="1"/>
  <c r="AI8" i="3" s="1"/>
  <c r="AD8" i="3"/>
  <c r="AE8" i="3" s="1"/>
  <c r="AA8" i="3"/>
  <c r="AB8" i="3" s="1"/>
  <c r="X8" i="3"/>
  <c r="Y8" i="3" s="1"/>
  <c r="T8" i="3"/>
  <c r="U8" i="3" s="1"/>
  <c r="V8" i="3" s="1"/>
  <c r="Q8" i="3"/>
  <c r="N8" i="3"/>
  <c r="O8" i="3" s="1"/>
  <c r="L8" i="3"/>
  <c r="J8" i="3"/>
  <c r="G8" i="3"/>
  <c r="H8" i="3" s="1"/>
  <c r="E8" i="3"/>
  <c r="AG7" i="3"/>
  <c r="AH7" i="3" s="1"/>
  <c r="AI7" i="3" s="1"/>
  <c r="AD7" i="3"/>
  <c r="AE7" i="3" s="1"/>
  <c r="AA7" i="3"/>
  <c r="X7" i="3"/>
  <c r="Y7" i="3" s="1"/>
  <c r="T7" i="3"/>
  <c r="U7" i="3" s="1"/>
  <c r="V7" i="3" s="1"/>
  <c r="Q7" i="3"/>
  <c r="N7" i="3"/>
  <c r="O7" i="3" s="1"/>
  <c r="L7" i="3"/>
  <c r="J7" i="3"/>
  <c r="G7" i="3"/>
  <c r="H7" i="3" s="1"/>
  <c r="E7" i="3"/>
  <c r="AG6" i="3"/>
  <c r="AH6" i="3" s="1"/>
  <c r="AI6" i="3" s="1"/>
  <c r="AD6" i="3"/>
  <c r="AE6" i="3" s="1"/>
  <c r="AA6" i="3"/>
  <c r="AB6" i="3" s="1"/>
  <c r="X6" i="3"/>
  <c r="Y6" i="3" s="1"/>
  <c r="T6" i="3"/>
  <c r="U6" i="3" s="1"/>
  <c r="V6" i="3" s="1"/>
  <c r="Q6" i="3"/>
  <c r="N6" i="3"/>
  <c r="O6" i="3" s="1"/>
  <c r="L6" i="3"/>
  <c r="J6" i="3"/>
  <c r="G6" i="3"/>
  <c r="H6" i="3" s="1"/>
  <c r="E6" i="3"/>
  <c r="AG5" i="3"/>
  <c r="AH5" i="3" s="1"/>
  <c r="AI5" i="3" s="1"/>
  <c r="AD5" i="3"/>
  <c r="AE5" i="3" s="1"/>
  <c r="AA5" i="3"/>
  <c r="X5" i="3"/>
  <c r="Y5" i="3" s="1"/>
  <c r="T5" i="3"/>
  <c r="U5" i="3" s="1"/>
  <c r="V5" i="3" s="1"/>
  <c r="Q5" i="3"/>
  <c r="N5" i="3"/>
  <c r="O5" i="3" s="1"/>
  <c r="L5" i="3"/>
  <c r="J5" i="3"/>
  <c r="G5" i="3"/>
  <c r="H5" i="3" s="1"/>
  <c r="E5" i="3"/>
  <c r="AG4" i="3"/>
  <c r="AH4" i="3" s="1"/>
  <c r="AI4" i="3" s="1"/>
  <c r="AD4" i="3"/>
  <c r="AA4" i="3"/>
  <c r="X4" i="3"/>
  <c r="Y4" i="3" s="1"/>
  <c r="T4" i="3"/>
  <c r="U4" i="3" s="1"/>
  <c r="V4" i="3" s="1"/>
  <c r="Q4" i="3"/>
  <c r="N4" i="3"/>
  <c r="O4" i="3" s="1"/>
  <c r="L4" i="3"/>
  <c r="J4" i="3"/>
  <c r="G4" i="3"/>
  <c r="H4" i="3" s="1"/>
  <c r="E4" i="3"/>
  <c r="AG3" i="3"/>
  <c r="AH3" i="3" s="1"/>
  <c r="AI3" i="3" s="1"/>
  <c r="AD3" i="3"/>
  <c r="AE3" i="3" s="1"/>
  <c r="AA3" i="3"/>
  <c r="X3" i="3"/>
  <c r="Y3" i="3" s="1"/>
  <c r="T3" i="3"/>
  <c r="U3" i="3" s="1"/>
  <c r="V3" i="3" s="1"/>
  <c r="Q3" i="3"/>
  <c r="N3" i="3"/>
  <c r="O3" i="3" s="1"/>
  <c r="J3" i="3"/>
  <c r="H3" i="3"/>
  <c r="G3" i="3"/>
  <c r="E3" i="3"/>
  <c r="AG2" i="3"/>
  <c r="AH2" i="3" s="1"/>
  <c r="AI2" i="3" s="1"/>
  <c r="AD2" i="3"/>
  <c r="AE2" i="3" s="1"/>
  <c r="AA2" i="3"/>
  <c r="X2" i="3"/>
  <c r="Y2" i="3" s="1"/>
  <c r="T2" i="3"/>
  <c r="U2" i="3" s="1"/>
  <c r="V2" i="3" s="1"/>
  <c r="Q2" i="3"/>
  <c r="N2" i="3"/>
  <c r="O2" i="3" s="1"/>
  <c r="L2" i="3"/>
  <c r="J2" i="3"/>
  <c r="G2" i="3"/>
  <c r="H2" i="3" s="1"/>
  <c r="E2" i="3"/>
  <c r="AM8" i="2"/>
  <c r="AO8" i="2" s="1"/>
  <c r="AP8" i="2" s="1"/>
  <c r="AK27" i="1"/>
  <c r="AL27" i="1" s="1"/>
  <c r="AM27" i="1" s="1"/>
  <c r="AG27" i="1"/>
  <c r="AH27" i="1" s="1"/>
  <c r="AI27" i="1" s="1"/>
  <c r="AC27" i="1"/>
  <c r="Y27" i="1"/>
  <c r="Z27" i="1" s="1"/>
  <c r="AA27" i="1" s="1"/>
  <c r="V27" i="1"/>
  <c r="W27" i="1" s="1"/>
  <c r="S27" i="1"/>
  <c r="O27" i="1"/>
  <c r="P27" i="1" s="1"/>
  <c r="Q27" i="1" s="1"/>
  <c r="K27" i="1"/>
  <c r="G27" i="1"/>
  <c r="H27" i="1" s="1"/>
  <c r="I27" i="1" s="1"/>
  <c r="AK26" i="1"/>
  <c r="AL26" i="1" s="1"/>
  <c r="AM26" i="1" s="1"/>
  <c r="AG26" i="1"/>
  <c r="AH26" i="1" s="1"/>
  <c r="AI26" i="1" s="1"/>
  <c r="AC26" i="1"/>
  <c r="AD26" i="1" s="1"/>
  <c r="AE26" i="1" s="1"/>
  <c r="Y26" i="1"/>
  <c r="Z26" i="1" s="1"/>
  <c r="AA26" i="1" s="1"/>
  <c r="V26" i="1"/>
  <c r="W26" i="1" s="1"/>
  <c r="S26" i="1"/>
  <c r="O26" i="1"/>
  <c r="P26" i="1" s="1"/>
  <c r="Q26" i="1" s="1"/>
  <c r="M26" i="1"/>
  <c r="K26" i="1"/>
  <c r="G26" i="1"/>
  <c r="H26" i="1" s="1"/>
  <c r="I26" i="1" s="1"/>
  <c r="AK25" i="1"/>
  <c r="AL25" i="1" s="1"/>
  <c r="AM25" i="1" s="1"/>
  <c r="AG25" i="1"/>
  <c r="AH25" i="1" s="1"/>
  <c r="AI25" i="1" s="1"/>
  <c r="AC25" i="1"/>
  <c r="Y25" i="1"/>
  <c r="Z25" i="1" s="1"/>
  <c r="AA25" i="1" s="1"/>
  <c r="V25" i="1"/>
  <c r="W25" i="1" s="1"/>
  <c r="S25" i="1"/>
  <c r="O25" i="1"/>
  <c r="P25" i="1" s="1"/>
  <c r="Q25" i="1" s="1"/>
  <c r="M25" i="1"/>
  <c r="K25" i="1"/>
  <c r="G25" i="1"/>
  <c r="H25" i="1" s="1"/>
  <c r="I25" i="1" s="1"/>
  <c r="AK24" i="1"/>
  <c r="AL24" i="1" s="1"/>
  <c r="AM24" i="1" s="1"/>
  <c r="AG24" i="1"/>
  <c r="AC24" i="1"/>
  <c r="Y24" i="1"/>
  <c r="Z24" i="1" s="1"/>
  <c r="AA24" i="1" s="1"/>
  <c r="V24" i="1"/>
  <c r="W24" i="1" s="1"/>
  <c r="S24" i="1"/>
  <c r="O24" i="1"/>
  <c r="P24" i="1" s="1"/>
  <c r="Q24" i="1" s="1"/>
  <c r="M24" i="1"/>
  <c r="K24" i="1"/>
  <c r="G24" i="1"/>
  <c r="H24" i="1" s="1"/>
  <c r="I24" i="1" s="1"/>
  <c r="AK23" i="1"/>
  <c r="AL23" i="1" s="1"/>
  <c r="AM23" i="1" s="1"/>
  <c r="AG23" i="1"/>
  <c r="AH23" i="1" s="1"/>
  <c r="AI23" i="1" s="1"/>
  <c r="AC23" i="1"/>
  <c r="AD23" i="1" s="1"/>
  <c r="AE23" i="1" s="1"/>
  <c r="Y23" i="1"/>
  <c r="Z23" i="1" s="1"/>
  <c r="AA23" i="1" s="1"/>
  <c r="V23" i="1"/>
  <c r="W23" i="1" s="1"/>
  <c r="S23" i="1"/>
  <c r="O23" i="1"/>
  <c r="P23" i="1" s="1"/>
  <c r="Q23" i="1" s="1"/>
  <c r="M23" i="1"/>
  <c r="K23" i="1"/>
  <c r="G23" i="1"/>
  <c r="H23" i="1" s="1"/>
  <c r="I23" i="1" s="1"/>
  <c r="AK22" i="1"/>
  <c r="AL22" i="1" s="1"/>
  <c r="AM22" i="1" s="1"/>
  <c r="AG22" i="1"/>
  <c r="AH22" i="1" s="1"/>
  <c r="AI22" i="1" s="1"/>
  <c r="AC22" i="1"/>
  <c r="Y22" i="1"/>
  <c r="Z22" i="1" s="1"/>
  <c r="AA22" i="1" s="1"/>
  <c r="V22" i="1"/>
  <c r="W22" i="1" s="1"/>
  <c r="S22" i="1"/>
  <c r="O22" i="1"/>
  <c r="P22" i="1" s="1"/>
  <c r="Q22" i="1" s="1"/>
  <c r="M22" i="1"/>
  <c r="K22" i="1"/>
  <c r="G22" i="1"/>
  <c r="H22" i="1" s="1"/>
  <c r="I22" i="1" s="1"/>
  <c r="AK21" i="1"/>
  <c r="AL21" i="1" s="1"/>
  <c r="AM21" i="1" s="1"/>
  <c r="AG21" i="1"/>
  <c r="AH21" i="1" s="1"/>
  <c r="AI21" i="1" s="1"/>
  <c r="AC21" i="1"/>
  <c r="Y21" i="1"/>
  <c r="Z21" i="1" s="1"/>
  <c r="AA21" i="1" s="1"/>
  <c r="V21" i="1"/>
  <c r="W21" i="1" s="1"/>
  <c r="S21" i="1"/>
  <c r="O21" i="1"/>
  <c r="P21" i="1" s="1"/>
  <c r="Q21" i="1" s="1"/>
  <c r="M21" i="1"/>
  <c r="K21" i="1"/>
  <c r="G21" i="1"/>
  <c r="H21" i="1" s="1"/>
  <c r="I21" i="1" s="1"/>
  <c r="AK20" i="1"/>
  <c r="AL20" i="1" s="1"/>
  <c r="AM20" i="1" s="1"/>
  <c r="AG20" i="1"/>
  <c r="AH20" i="1" s="1"/>
  <c r="AI20" i="1" s="1"/>
  <c r="AC20" i="1"/>
  <c r="Y20" i="1"/>
  <c r="Z20" i="1" s="1"/>
  <c r="AA20" i="1" s="1"/>
  <c r="V20" i="1"/>
  <c r="W20" i="1" s="1"/>
  <c r="S20" i="1"/>
  <c r="O20" i="1"/>
  <c r="P20" i="1" s="1"/>
  <c r="Q20" i="1" s="1"/>
  <c r="M20" i="1"/>
  <c r="K20" i="1"/>
  <c r="G20" i="1"/>
  <c r="H20" i="1" s="1"/>
  <c r="I20" i="1" s="1"/>
  <c r="AK19" i="1"/>
  <c r="AL19" i="1" s="1"/>
  <c r="AM19" i="1" s="1"/>
  <c r="AG19" i="1"/>
  <c r="AH19" i="1" s="1"/>
  <c r="AI19" i="1" s="1"/>
  <c r="AC19" i="1"/>
  <c r="Y19" i="1"/>
  <c r="Z19" i="1" s="1"/>
  <c r="AA19" i="1" s="1"/>
  <c r="V19" i="1"/>
  <c r="W19" i="1" s="1"/>
  <c r="S19" i="1"/>
  <c r="O19" i="1"/>
  <c r="P19" i="1" s="1"/>
  <c r="Q19" i="1" s="1"/>
  <c r="M19" i="1"/>
  <c r="K19" i="1"/>
  <c r="G19" i="1"/>
  <c r="H19" i="1" s="1"/>
  <c r="I19" i="1" s="1"/>
  <c r="AK18" i="1"/>
  <c r="AL18" i="1" s="1"/>
  <c r="AM18" i="1" s="1"/>
  <c r="AG18" i="1"/>
  <c r="AH18" i="1" s="1"/>
  <c r="AI18" i="1" s="1"/>
  <c r="AC18" i="1"/>
  <c r="Y18" i="1"/>
  <c r="Z18" i="1" s="1"/>
  <c r="AA18" i="1" s="1"/>
  <c r="V18" i="1"/>
  <c r="W18" i="1" s="1"/>
  <c r="S18" i="1"/>
  <c r="O18" i="1"/>
  <c r="P18" i="1" s="1"/>
  <c r="Q18" i="1" s="1"/>
  <c r="M18" i="1"/>
  <c r="K18" i="1"/>
  <c r="G18" i="1"/>
  <c r="H18" i="1" s="1"/>
  <c r="I18" i="1" s="1"/>
  <c r="AK17" i="1"/>
  <c r="AL17" i="1" s="1"/>
  <c r="AM17" i="1" s="1"/>
  <c r="AG17" i="1"/>
  <c r="AH17" i="1" s="1"/>
  <c r="AI17" i="1" s="1"/>
  <c r="AC17" i="1"/>
  <c r="Y17" i="1"/>
  <c r="Z17" i="1" s="1"/>
  <c r="AA17" i="1" s="1"/>
  <c r="V17" i="1"/>
  <c r="W17" i="1" s="1"/>
  <c r="S17" i="1"/>
  <c r="O17" i="1"/>
  <c r="P17" i="1" s="1"/>
  <c r="Q17" i="1" s="1"/>
  <c r="M17" i="1"/>
  <c r="K17" i="1"/>
  <c r="G17" i="1"/>
  <c r="H17" i="1" s="1"/>
  <c r="I17" i="1" s="1"/>
  <c r="AK16" i="1"/>
  <c r="AL16" i="1" s="1"/>
  <c r="AM16" i="1" s="1"/>
  <c r="AG16" i="1"/>
  <c r="AH16" i="1" s="1"/>
  <c r="AI16" i="1" s="1"/>
  <c r="AC16" i="1"/>
  <c r="Y16" i="1"/>
  <c r="Z16" i="1" s="1"/>
  <c r="AA16" i="1" s="1"/>
  <c r="V16" i="1"/>
  <c r="W16" i="1" s="1"/>
  <c r="S16" i="1"/>
  <c r="O16" i="1"/>
  <c r="P16" i="1" s="1"/>
  <c r="Q16" i="1" s="1"/>
  <c r="K16" i="1"/>
  <c r="G16" i="1"/>
  <c r="H16" i="1" s="1"/>
  <c r="I16" i="1" s="1"/>
  <c r="AK15" i="1"/>
  <c r="AL15" i="1" s="1"/>
  <c r="AM15" i="1" s="1"/>
  <c r="AG15" i="1"/>
  <c r="AH15" i="1" s="1"/>
  <c r="AI15" i="1" s="1"/>
  <c r="AC15" i="1"/>
  <c r="Y15" i="1"/>
  <c r="Z15" i="1" s="1"/>
  <c r="AA15" i="1" s="1"/>
  <c r="V15" i="1"/>
  <c r="W15" i="1" s="1"/>
  <c r="S15" i="1"/>
  <c r="O15" i="1"/>
  <c r="P15" i="1" s="1"/>
  <c r="Q15" i="1" s="1"/>
  <c r="K15" i="1"/>
  <c r="G15" i="1"/>
  <c r="H15" i="1" s="1"/>
  <c r="I15" i="1" s="1"/>
  <c r="AK14" i="1"/>
  <c r="AL14" i="1" s="1"/>
  <c r="AM14" i="1" s="1"/>
  <c r="AG14" i="1"/>
  <c r="AH14" i="1" s="1"/>
  <c r="AI14" i="1" s="1"/>
  <c r="AC14" i="1"/>
  <c r="AD14" i="1" s="1"/>
  <c r="AE14" i="1" s="1"/>
  <c r="Y14" i="1"/>
  <c r="Z14" i="1" s="1"/>
  <c r="AA14" i="1" s="1"/>
  <c r="V14" i="1"/>
  <c r="W14" i="1" s="1"/>
  <c r="S14" i="1"/>
  <c r="O14" i="1"/>
  <c r="P14" i="1" s="1"/>
  <c r="Q14" i="1" s="1"/>
  <c r="M14" i="1"/>
  <c r="K14" i="1"/>
  <c r="G14" i="1"/>
  <c r="H14" i="1" s="1"/>
  <c r="I14" i="1" s="1"/>
  <c r="AK13" i="1"/>
  <c r="AL13" i="1" s="1"/>
  <c r="AM13" i="1" s="1"/>
  <c r="AG13" i="1"/>
  <c r="AH13" i="1" s="1"/>
  <c r="AI13" i="1" s="1"/>
  <c r="AC13" i="1"/>
  <c r="Y13" i="1"/>
  <c r="Z13" i="1" s="1"/>
  <c r="AA13" i="1" s="1"/>
  <c r="V13" i="1"/>
  <c r="W13" i="1" s="1"/>
  <c r="S13" i="1"/>
  <c r="O13" i="1"/>
  <c r="P13" i="1" s="1"/>
  <c r="Q13" i="1" s="1"/>
  <c r="M13" i="1"/>
  <c r="K13" i="1"/>
  <c r="G13" i="1"/>
  <c r="H13" i="1" s="1"/>
  <c r="I13" i="1" s="1"/>
  <c r="AK12" i="1"/>
  <c r="AL12" i="1" s="1"/>
  <c r="AM12" i="1" s="1"/>
  <c r="AG12" i="1"/>
  <c r="AH12" i="1" s="1"/>
  <c r="AI12" i="1" s="1"/>
  <c r="AC12" i="1"/>
  <c r="Y12" i="1"/>
  <c r="Z12" i="1" s="1"/>
  <c r="AA12" i="1" s="1"/>
  <c r="V12" i="1"/>
  <c r="W12" i="1" s="1"/>
  <c r="S12" i="1"/>
  <c r="O12" i="1"/>
  <c r="P12" i="1" s="1"/>
  <c r="Q12" i="1" s="1"/>
  <c r="M12" i="1"/>
  <c r="K12" i="1"/>
  <c r="G12" i="1"/>
  <c r="H12" i="1" s="1"/>
  <c r="I12" i="1" s="1"/>
  <c r="AK11" i="1"/>
  <c r="AL11" i="1" s="1"/>
  <c r="AM11" i="1" s="1"/>
  <c r="AG11" i="1"/>
  <c r="AH11" i="1" s="1"/>
  <c r="AI11" i="1" s="1"/>
  <c r="AC11" i="1"/>
  <c r="Y11" i="1"/>
  <c r="Z11" i="1" s="1"/>
  <c r="AA11" i="1" s="1"/>
  <c r="V11" i="1"/>
  <c r="W11" i="1" s="1"/>
  <c r="S11" i="1"/>
  <c r="O11" i="1"/>
  <c r="P11" i="1" s="1"/>
  <c r="Q11" i="1" s="1"/>
  <c r="M11" i="1"/>
  <c r="K11" i="1"/>
  <c r="G11" i="1"/>
  <c r="H11" i="1" s="1"/>
  <c r="I11" i="1" s="1"/>
  <c r="AK10" i="1"/>
  <c r="AL10" i="1" s="1"/>
  <c r="AM10" i="1" s="1"/>
  <c r="AG10" i="1"/>
  <c r="AH10" i="1" s="1"/>
  <c r="AI10" i="1" s="1"/>
  <c r="AC10" i="1"/>
  <c r="Y10" i="1"/>
  <c r="Z10" i="1" s="1"/>
  <c r="AA10" i="1" s="1"/>
  <c r="V10" i="1"/>
  <c r="W10" i="1" s="1"/>
  <c r="S10" i="1"/>
  <c r="O10" i="1"/>
  <c r="P10" i="1" s="1"/>
  <c r="Q10" i="1" s="1"/>
  <c r="M10" i="1"/>
  <c r="K10" i="1"/>
  <c r="G10" i="1"/>
  <c r="H10" i="1" s="1"/>
  <c r="I10" i="1" s="1"/>
  <c r="AK9" i="1"/>
  <c r="AL9" i="1" s="1"/>
  <c r="AM9" i="1" s="1"/>
  <c r="AG9" i="1"/>
  <c r="AH9" i="1" s="1"/>
  <c r="AI9" i="1" s="1"/>
  <c r="AC9" i="1"/>
  <c r="AD9" i="1" s="1"/>
  <c r="AE9" i="1" s="1"/>
  <c r="Y9" i="1"/>
  <c r="Z9" i="1" s="1"/>
  <c r="AA9" i="1" s="1"/>
  <c r="V9" i="1"/>
  <c r="W9" i="1" s="1"/>
  <c r="S9" i="1"/>
  <c r="O9" i="1"/>
  <c r="P9" i="1" s="1"/>
  <c r="Q9" i="1" s="1"/>
  <c r="M9" i="1"/>
  <c r="K9" i="1"/>
  <c r="G9" i="1"/>
  <c r="H9" i="1" s="1"/>
  <c r="I9" i="1" s="1"/>
  <c r="AK8" i="1"/>
  <c r="AL8" i="1" s="1"/>
  <c r="AM8" i="1" s="1"/>
  <c r="AG8" i="1"/>
  <c r="AH8" i="1" s="1"/>
  <c r="AI8" i="1" s="1"/>
  <c r="AC8" i="1"/>
  <c r="AD8" i="1" s="1"/>
  <c r="AE8" i="1" s="1"/>
  <c r="Y8" i="1"/>
  <c r="Z8" i="1" s="1"/>
  <c r="AA8" i="1" s="1"/>
  <c r="V8" i="1"/>
  <c r="W8" i="1" s="1"/>
  <c r="S8" i="1"/>
  <c r="O8" i="1"/>
  <c r="P8" i="1" s="1"/>
  <c r="Q8" i="1" s="1"/>
  <c r="M8" i="1"/>
  <c r="K8" i="1"/>
  <c r="G8" i="1"/>
  <c r="H8" i="1" s="1"/>
  <c r="I8" i="1" s="1"/>
  <c r="AK7" i="1"/>
  <c r="AL7" i="1" s="1"/>
  <c r="AM7" i="1" s="1"/>
  <c r="AG7" i="1"/>
  <c r="AH7" i="1" s="1"/>
  <c r="AI7" i="1" s="1"/>
  <c r="AC7" i="1"/>
  <c r="Y7" i="1"/>
  <c r="Z7" i="1" s="1"/>
  <c r="AA7" i="1" s="1"/>
  <c r="V7" i="1"/>
  <c r="W7" i="1" s="1"/>
  <c r="S7" i="1"/>
  <c r="O7" i="1"/>
  <c r="P7" i="1" s="1"/>
  <c r="Q7" i="1" s="1"/>
  <c r="M7" i="1"/>
  <c r="K7" i="1"/>
  <c r="G7" i="1"/>
  <c r="H7" i="1" s="1"/>
  <c r="I7" i="1" s="1"/>
  <c r="AK6" i="1"/>
  <c r="AL6" i="1" s="1"/>
  <c r="AM6" i="1" s="1"/>
  <c r="AG6" i="1"/>
  <c r="AH6" i="1" s="1"/>
  <c r="AI6" i="1" s="1"/>
  <c r="AC6" i="1"/>
  <c r="AD6" i="1" s="1"/>
  <c r="AE6" i="1" s="1"/>
  <c r="Y6" i="1"/>
  <c r="Z6" i="1" s="1"/>
  <c r="AA6" i="1" s="1"/>
  <c r="V6" i="1"/>
  <c r="W6" i="1" s="1"/>
  <c r="S6" i="1"/>
  <c r="O6" i="1"/>
  <c r="P6" i="1" s="1"/>
  <c r="Q6" i="1" s="1"/>
  <c r="M6" i="1"/>
  <c r="K6" i="1"/>
  <c r="G6" i="1"/>
  <c r="H6" i="1" s="1"/>
  <c r="I6" i="1" s="1"/>
  <c r="AK5" i="1"/>
  <c r="AL5" i="1" s="1"/>
  <c r="AM5" i="1" s="1"/>
  <c r="AG5" i="1"/>
  <c r="AH5" i="1" s="1"/>
  <c r="AI5" i="1" s="1"/>
  <c r="AC5" i="1"/>
  <c r="Y5" i="1"/>
  <c r="Z5" i="1" s="1"/>
  <c r="AA5" i="1" s="1"/>
  <c r="V5" i="1"/>
  <c r="W5" i="1" s="1"/>
  <c r="S5" i="1"/>
  <c r="O5" i="1"/>
  <c r="P5" i="1" s="1"/>
  <c r="Q5" i="1" s="1"/>
  <c r="M5" i="1"/>
  <c r="K5" i="1"/>
  <c r="G5" i="1"/>
  <c r="H5" i="1" s="1"/>
  <c r="I5" i="1" s="1"/>
  <c r="AK4" i="1"/>
  <c r="AL4" i="1" s="1"/>
  <c r="AM4" i="1" s="1"/>
  <c r="AG4" i="1"/>
  <c r="AC4" i="1"/>
  <c r="Y4" i="1"/>
  <c r="Z4" i="1" s="1"/>
  <c r="AA4" i="1" s="1"/>
  <c r="V4" i="1"/>
  <c r="W4" i="1" s="1"/>
  <c r="S4" i="1"/>
  <c r="O4" i="1"/>
  <c r="P4" i="1" s="1"/>
  <c r="Q4" i="1" s="1"/>
  <c r="M4" i="1"/>
  <c r="K4" i="1"/>
  <c r="G4" i="1"/>
  <c r="H4" i="1" s="1"/>
  <c r="I4" i="1" s="1"/>
  <c r="AK3" i="1"/>
  <c r="AL3" i="1" s="1"/>
  <c r="AM3" i="1" s="1"/>
  <c r="AG3" i="1"/>
  <c r="AH3" i="1" s="1"/>
  <c r="AI3" i="1" s="1"/>
  <c r="AC3" i="1"/>
  <c r="Y3" i="1"/>
  <c r="Z3" i="1" s="1"/>
  <c r="AA3" i="1" s="1"/>
  <c r="V3" i="1"/>
  <c r="W3" i="1" s="1"/>
  <c r="S3" i="1"/>
  <c r="O3" i="1"/>
  <c r="P3" i="1" s="1"/>
  <c r="Q3" i="1" s="1"/>
  <c r="K3" i="1"/>
  <c r="G3" i="1"/>
  <c r="H3" i="1" s="1"/>
  <c r="I3" i="1" s="1"/>
  <c r="AK2" i="1"/>
  <c r="AL2" i="1" s="1"/>
  <c r="AM2" i="1" s="1"/>
  <c r="AG2" i="1"/>
  <c r="AH2" i="1" s="1"/>
  <c r="AI2" i="1" s="1"/>
  <c r="AC2" i="1"/>
  <c r="Y2" i="1"/>
  <c r="Z2" i="1" s="1"/>
  <c r="AA2" i="1" s="1"/>
  <c r="V2" i="1"/>
  <c r="W2" i="1" s="1"/>
  <c r="S2" i="1"/>
  <c r="O2" i="1"/>
  <c r="P2" i="1" s="1"/>
  <c r="Q2" i="1" s="1"/>
  <c r="M2" i="1"/>
  <c r="K2" i="1"/>
  <c r="G2" i="1"/>
  <c r="H2" i="1" s="1"/>
  <c r="I2" i="1" s="1"/>
  <c r="AM14" i="8" l="1"/>
  <c r="AN14" i="8" s="1"/>
  <c r="AP14" i="8" s="1"/>
  <c r="AQ14" i="8" s="1"/>
  <c r="AS14" i="8" s="1"/>
  <c r="AT14" i="8" s="1"/>
  <c r="AH2" i="7"/>
  <c r="AI2" i="7" s="1"/>
  <c r="AK2" i="7" s="1"/>
  <c r="AL2" i="7" s="1"/>
  <c r="AN2" i="7" s="1"/>
  <c r="AO2" i="7" s="1"/>
  <c r="AH3" i="7"/>
  <c r="AI3" i="7" s="1"/>
  <c r="AK3" i="7" s="1"/>
  <c r="AL3" i="7" s="1"/>
  <c r="AN3" i="7" s="1"/>
  <c r="AO3" i="7" s="1"/>
  <c r="AH7" i="7"/>
  <c r="AI7" i="7" s="1"/>
  <c r="AK7" i="7" s="1"/>
  <c r="AL7" i="7" s="1"/>
  <c r="AN7" i="7" s="1"/>
  <c r="AO7" i="7" s="1"/>
  <c r="AM3" i="8"/>
  <c r="AN3" i="8" s="1"/>
  <c r="AP3" i="8" s="1"/>
  <c r="AQ3" i="8" s="1"/>
  <c r="AS3" i="8" s="1"/>
  <c r="AT3" i="8" s="1"/>
  <c r="AM18" i="8"/>
  <c r="AN18" i="8" s="1"/>
  <c r="AP18" i="8" s="1"/>
  <c r="AQ18" i="8" s="1"/>
  <c r="AS18" i="8" s="1"/>
  <c r="AT18" i="8" s="1"/>
  <c r="AH10" i="7"/>
  <c r="AI10" i="7" s="1"/>
  <c r="AK10" i="7" s="1"/>
  <c r="AL10" i="7" s="1"/>
  <c r="AN10" i="7" s="1"/>
  <c r="AO10" i="7" s="1"/>
  <c r="AH12" i="7"/>
  <c r="AI12" i="7" s="1"/>
  <c r="AK12" i="7" s="1"/>
  <c r="AL12" i="7" s="1"/>
  <c r="AN12" i="7" s="1"/>
  <c r="AO12" i="7" s="1"/>
  <c r="AP12" i="4"/>
  <c r="AQ12" i="4" s="1"/>
  <c r="AS12" i="4" s="1"/>
  <c r="AT12" i="4" s="1"/>
  <c r="AV12" i="4" s="1"/>
  <c r="AW12" i="4" s="1"/>
  <c r="AP2" i="4"/>
  <c r="AQ2" i="4" s="1"/>
  <c r="AS2" i="4" s="1"/>
  <c r="AT2" i="4" s="1"/>
  <c r="AV2" i="4" s="1"/>
  <c r="AW2" i="4" s="1"/>
  <c r="AJ18" i="3"/>
  <c r="AK18" i="3" s="1"/>
  <c r="AM18" i="3" s="1"/>
  <c r="AN18" i="3" s="1"/>
  <c r="AP18" i="3" s="1"/>
  <c r="AQ18" i="3" s="1"/>
  <c r="AJ17" i="3"/>
  <c r="AK17" i="3" s="1"/>
  <c r="AM17" i="3" s="1"/>
  <c r="AN17" i="3" s="1"/>
  <c r="AP17" i="3" s="1"/>
  <c r="AQ17" i="3" s="1"/>
  <c r="AJ11" i="3"/>
  <c r="AK11" i="3" s="1"/>
  <c r="AM11" i="3" s="1"/>
  <c r="AN11" i="3" s="1"/>
  <c r="AP11" i="3" s="1"/>
  <c r="AQ11" i="3" s="1"/>
  <c r="AJ2" i="3"/>
  <c r="AK2" i="3" s="1"/>
  <c r="AM2" i="3" s="1"/>
  <c r="AN2" i="3" s="1"/>
  <c r="AP2" i="3" s="1"/>
  <c r="AQ2" i="3" s="1"/>
  <c r="AJ9" i="3"/>
  <c r="AK9" i="3" s="1"/>
  <c r="AN17" i="1"/>
  <c r="AN21" i="1"/>
  <c r="AN25" i="1"/>
  <c r="AO25" i="1" s="1"/>
  <c r="AQ25" i="1" s="1"/>
  <c r="AR25" i="1" s="1"/>
  <c r="AT25" i="1" s="1"/>
  <c r="AU25" i="1" s="1"/>
  <c r="AN2" i="1"/>
  <c r="AO2" i="1" s="1"/>
  <c r="AQ2" i="1" s="1"/>
  <c r="AR2" i="1" s="1"/>
  <c r="AT2" i="1" s="1"/>
  <c r="AU2" i="1" s="1"/>
  <c r="AN5" i="1"/>
  <c r="AO5" i="1" s="1"/>
  <c r="AQ5" i="1" s="1"/>
  <c r="AR5" i="1" s="1"/>
  <c r="AT5" i="1" s="1"/>
  <c r="AU5" i="1" s="1"/>
  <c r="AN9" i="1"/>
  <c r="AN13" i="1"/>
  <c r="AO13" i="1" s="1"/>
  <c r="AQ13" i="1" s="1"/>
  <c r="AR13" i="1" s="1"/>
  <c r="AT13" i="1" s="1"/>
  <c r="AU13" i="1" s="1"/>
  <c r="AK9" i="6"/>
  <c r="AL9" i="6" s="1"/>
  <c r="AN9" i="6" s="1"/>
  <c r="AO9" i="6" s="1"/>
  <c r="AQ9" i="6" s="1"/>
  <c r="AR9" i="6" s="1"/>
  <c r="AN4" i="1"/>
  <c r="AN8" i="1"/>
  <c r="AN12" i="1"/>
  <c r="AO12" i="1" s="1"/>
  <c r="AQ12" i="1" s="1"/>
  <c r="AR12" i="1" s="1"/>
  <c r="AT12" i="1" s="1"/>
  <c r="AU12" i="1" s="1"/>
  <c r="AP5" i="4"/>
  <c r="AQ5" i="4" s="1"/>
  <c r="AS5" i="4" s="1"/>
  <c r="AT5" i="4" s="1"/>
  <c r="AV5" i="4" s="1"/>
  <c r="AW5" i="4" s="1"/>
  <c r="AN3" i="1"/>
  <c r="AO3" i="1" s="1"/>
  <c r="AQ3" i="1" s="1"/>
  <c r="AR3" i="1" s="1"/>
  <c r="AT3" i="1" s="1"/>
  <c r="AU3" i="1" s="1"/>
  <c r="AN7" i="1"/>
  <c r="AN11" i="1"/>
  <c r="AI12" i="5"/>
  <c r="AJ12" i="5" s="1"/>
  <c r="AL12" i="5" s="1"/>
  <c r="AM12" i="5" s="1"/>
  <c r="AO12" i="5" s="1"/>
  <c r="AP12" i="5" s="1"/>
  <c r="AN6" i="1"/>
  <c r="AO6" i="1" s="1"/>
  <c r="AQ6" i="1" s="1"/>
  <c r="AR6" i="1" s="1"/>
  <c r="AU6" i="1" s="1"/>
  <c r="AN10" i="1"/>
  <c r="AI19" i="5"/>
  <c r="AJ19" i="5" s="1"/>
  <c r="AL19" i="5" s="1"/>
  <c r="AM19" i="5" s="1"/>
  <c r="AO19" i="5" s="1"/>
  <c r="AP19" i="5" s="1"/>
  <c r="AM15" i="2"/>
  <c r="AO15" i="2" s="1"/>
  <c r="AP15" i="2" s="1"/>
  <c r="AN15" i="1"/>
  <c r="AO15" i="1" s="1"/>
  <c r="AQ15" i="1" s="1"/>
  <c r="AR15" i="1" s="1"/>
  <c r="AT15" i="1" s="1"/>
  <c r="AU15" i="1" s="1"/>
  <c r="AN18" i="1"/>
  <c r="AO18" i="1" s="1"/>
  <c r="AQ18" i="1" s="1"/>
  <c r="AR18" i="1" s="1"/>
  <c r="AT18" i="1" s="1"/>
  <c r="AU18" i="1" s="1"/>
  <c r="AN22" i="1"/>
  <c r="AN26" i="1"/>
  <c r="AO26" i="1" s="1"/>
  <c r="AQ26" i="1" s="1"/>
  <c r="AR26" i="1" s="1"/>
  <c r="AT26" i="1" s="1"/>
  <c r="AU26" i="1" s="1"/>
  <c r="AM3" i="2"/>
  <c r="AO3" i="2" s="1"/>
  <c r="AP3" i="2" s="1"/>
  <c r="AM4" i="2"/>
  <c r="AO4" i="2" s="1"/>
  <c r="AP4" i="2" s="1"/>
  <c r="AM10" i="2"/>
  <c r="AO10" i="2" s="1"/>
  <c r="AP10" i="2" s="1"/>
  <c r="AJ10" i="3"/>
  <c r="AK10" i="3" s="1"/>
  <c r="AM10" i="3" s="1"/>
  <c r="AN10" i="3" s="1"/>
  <c r="AP10" i="3" s="1"/>
  <c r="AQ10" i="3" s="1"/>
  <c r="AJ16" i="3"/>
  <c r="AK16" i="3" s="1"/>
  <c r="AM16" i="3" s="1"/>
  <c r="AN16" i="3" s="1"/>
  <c r="AP16" i="3" s="1"/>
  <c r="AQ16" i="3" s="1"/>
  <c r="AJ27" i="3"/>
  <c r="AK27" i="3" s="1"/>
  <c r="AM27" i="3" s="1"/>
  <c r="AN27" i="3" s="1"/>
  <c r="AP27" i="3" s="1"/>
  <c r="AQ27" i="3" s="1"/>
  <c r="AP9" i="4"/>
  <c r="AQ9" i="4" s="1"/>
  <c r="AS9" i="4" s="1"/>
  <c r="AT9" i="4" s="1"/>
  <c r="AV9" i="4" s="1"/>
  <c r="AW9" i="4" s="1"/>
  <c r="AP10" i="4"/>
  <c r="AQ10" i="4" s="1"/>
  <c r="AS10" i="4" s="1"/>
  <c r="AT10" i="4" s="1"/>
  <c r="AV10" i="4" s="1"/>
  <c r="AW10" i="4" s="1"/>
  <c r="AP13" i="4"/>
  <c r="AQ13" i="4" s="1"/>
  <c r="AS13" i="4" s="1"/>
  <c r="AT13" i="4" s="1"/>
  <c r="AV13" i="4" s="1"/>
  <c r="AW13" i="4" s="1"/>
  <c r="AI7" i="5"/>
  <c r="AI15" i="5"/>
  <c r="AJ15" i="5" s="1"/>
  <c r="AL15" i="5" s="1"/>
  <c r="AM15" i="5" s="1"/>
  <c r="AO15" i="5" s="1"/>
  <c r="AP15" i="5" s="1"/>
  <c r="AI17" i="5"/>
  <c r="AJ17" i="5" s="1"/>
  <c r="AL17" i="5" s="1"/>
  <c r="AM17" i="5" s="1"/>
  <c r="AO17" i="5" s="1"/>
  <c r="AP17" i="5" s="1"/>
  <c r="AI22" i="5"/>
  <c r="AI23" i="5"/>
  <c r="AI26" i="5"/>
  <c r="AK5" i="6"/>
  <c r="AL5" i="6" s="1"/>
  <c r="AN5" i="6" s="1"/>
  <c r="AO5" i="6" s="1"/>
  <c r="AQ5" i="6" s="1"/>
  <c r="AR5" i="6" s="1"/>
  <c r="AK6" i="6"/>
  <c r="AL6" i="6" s="1"/>
  <c r="AN6" i="6" s="1"/>
  <c r="AO6" i="6" s="1"/>
  <c r="AR6" i="6" s="1"/>
  <c r="AH23" i="7"/>
  <c r="AI23" i="7" s="1"/>
  <c r="AK23" i="7" s="1"/>
  <c r="AL23" i="7" s="1"/>
  <c r="AN23" i="7" s="1"/>
  <c r="AO23" i="7" s="1"/>
  <c r="AH26" i="7"/>
  <c r="AI26" i="7" s="1"/>
  <c r="AK26" i="7" s="1"/>
  <c r="AL26" i="7" s="1"/>
  <c r="AN26" i="7" s="1"/>
  <c r="AO26" i="7" s="1"/>
  <c r="AM4" i="8"/>
  <c r="AN4" i="8" s="1"/>
  <c r="AP4" i="8" s="1"/>
  <c r="AQ4" i="8" s="1"/>
  <c r="AS4" i="8" s="1"/>
  <c r="AT4" i="8" s="1"/>
  <c r="AM5" i="8"/>
  <c r="AN5" i="8" s="1"/>
  <c r="AP5" i="8" s="1"/>
  <c r="AQ5" i="8" s="1"/>
  <c r="AS5" i="8" s="1"/>
  <c r="AT5" i="8" s="1"/>
  <c r="AM16" i="8"/>
  <c r="AN16" i="8" s="1"/>
  <c r="AP16" i="8" s="1"/>
  <c r="AQ16" i="8" s="1"/>
  <c r="AS16" i="8" s="1"/>
  <c r="AT16" i="8" s="1"/>
  <c r="AM24" i="8"/>
  <c r="AN24" i="8" s="1"/>
  <c r="AP24" i="8" s="1"/>
  <c r="AQ24" i="8" s="1"/>
  <c r="AS24" i="8" s="1"/>
  <c r="AT24" i="8" s="1"/>
  <c r="AM2" i="2"/>
  <c r="AO2" i="2" s="1"/>
  <c r="AP2" i="2" s="1"/>
  <c r="AM5" i="2"/>
  <c r="AO5" i="2" s="1"/>
  <c r="AP5" i="2" s="1"/>
  <c r="AM6" i="2"/>
  <c r="AP6" i="2" s="1"/>
  <c r="AM7" i="2"/>
  <c r="AO7" i="2" s="1"/>
  <c r="AP7" i="2" s="1"/>
  <c r="AM9" i="2"/>
  <c r="AO9" i="2" s="1"/>
  <c r="AP9" i="2" s="1"/>
  <c r="AM14" i="2"/>
  <c r="AO14" i="2" s="1"/>
  <c r="AP14" i="2" s="1"/>
  <c r="AM17" i="2"/>
  <c r="AO17" i="2" s="1"/>
  <c r="AP17" i="2" s="1"/>
  <c r="AM19" i="2"/>
  <c r="AO19" i="2" s="1"/>
  <c r="AP19" i="2" s="1"/>
  <c r="AM20" i="2"/>
  <c r="AO20" i="2" s="1"/>
  <c r="AP20" i="2" s="1"/>
  <c r="AM21" i="2"/>
  <c r="AO21" i="2" s="1"/>
  <c r="AP21" i="2" s="1"/>
  <c r="AM22" i="2"/>
  <c r="AO22" i="2" s="1"/>
  <c r="AP22" i="2" s="1"/>
  <c r="AM23" i="2"/>
  <c r="AO23" i="2" s="1"/>
  <c r="AP23" i="2" s="1"/>
  <c r="AM26" i="2"/>
  <c r="AO26" i="2" s="1"/>
  <c r="AP26" i="2" s="1"/>
  <c r="AJ6" i="3"/>
  <c r="AK6" i="3" s="1"/>
  <c r="AM6" i="3" s="1"/>
  <c r="AN6" i="3" s="1"/>
  <c r="AQ6" i="3" s="1"/>
  <c r="AJ7" i="3"/>
  <c r="AK7" i="3" s="1"/>
  <c r="AM7" i="3" s="1"/>
  <c r="AN7" i="3" s="1"/>
  <c r="AP7" i="3" s="1"/>
  <c r="AQ7" i="3" s="1"/>
  <c r="AJ8" i="3"/>
  <c r="AK8" i="3" s="1"/>
  <c r="AM8" i="3" s="1"/>
  <c r="AN8" i="3" s="1"/>
  <c r="AP8" i="3" s="1"/>
  <c r="AQ8" i="3" s="1"/>
  <c r="AJ12" i="3"/>
  <c r="AK12" i="3" s="1"/>
  <c r="AM12" i="3" s="1"/>
  <c r="AN12" i="3" s="1"/>
  <c r="AP12" i="3" s="1"/>
  <c r="AQ12" i="3" s="1"/>
  <c r="AJ13" i="3"/>
  <c r="AK13" i="3" s="1"/>
  <c r="AM13" i="3" s="1"/>
  <c r="AN13" i="3" s="1"/>
  <c r="AP13" i="3" s="1"/>
  <c r="AQ13" i="3" s="1"/>
  <c r="AJ15" i="3"/>
  <c r="AK15" i="3" s="1"/>
  <c r="AM15" i="3" s="1"/>
  <c r="AN15" i="3" s="1"/>
  <c r="AP15" i="3" s="1"/>
  <c r="AQ15" i="3" s="1"/>
  <c r="AJ25" i="3"/>
  <c r="AK25" i="3" s="1"/>
  <c r="AM25" i="3" s="1"/>
  <c r="AN25" i="3" s="1"/>
  <c r="AP25" i="3" s="1"/>
  <c r="AQ25" i="3" s="1"/>
  <c r="AJ26" i="3"/>
  <c r="AK26" i="3" s="1"/>
  <c r="AP8" i="4"/>
  <c r="AQ8" i="4" s="1"/>
  <c r="AS8" i="4" s="1"/>
  <c r="AT8" i="4" s="1"/>
  <c r="AV8" i="4" s="1"/>
  <c r="AW8" i="4" s="1"/>
  <c r="AP14" i="4"/>
  <c r="AQ14" i="4" s="1"/>
  <c r="AS14" i="4" s="1"/>
  <c r="AT14" i="4" s="1"/>
  <c r="AV14" i="4" s="1"/>
  <c r="AW14" i="4" s="1"/>
  <c r="AP15" i="4"/>
  <c r="AQ15" i="4" s="1"/>
  <c r="AS15" i="4" s="1"/>
  <c r="AT15" i="4" s="1"/>
  <c r="AV15" i="4" s="1"/>
  <c r="AW15" i="4" s="1"/>
  <c r="AP16" i="4"/>
  <c r="AQ16" i="4" s="1"/>
  <c r="AS16" i="4" s="1"/>
  <c r="AT16" i="4" s="1"/>
  <c r="AV16" i="4" s="1"/>
  <c r="AW16" i="4" s="1"/>
  <c r="AP17" i="4"/>
  <c r="AQ17" i="4" s="1"/>
  <c r="AS17" i="4" s="1"/>
  <c r="AT17" i="4" s="1"/>
  <c r="AV17" i="4" s="1"/>
  <c r="AW17" i="4" s="1"/>
  <c r="AP18" i="4"/>
  <c r="AQ18" i="4" s="1"/>
  <c r="AS18" i="4" s="1"/>
  <c r="AT18" i="4" s="1"/>
  <c r="AV18" i="4" s="1"/>
  <c r="AW18" i="4" s="1"/>
  <c r="AP23" i="4"/>
  <c r="AQ23" i="4" s="1"/>
  <c r="AS23" i="4" s="1"/>
  <c r="AT23" i="4" s="1"/>
  <c r="AV23" i="4" s="1"/>
  <c r="AW23" i="4" s="1"/>
  <c r="AP24" i="4"/>
  <c r="AQ24" i="4" s="1"/>
  <c r="AS24" i="4" s="1"/>
  <c r="AT24" i="4" s="1"/>
  <c r="AV24" i="4" s="1"/>
  <c r="AW24" i="4" s="1"/>
  <c r="AP25" i="4"/>
  <c r="AQ25" i="4" s="1"/>
  <c r="AS25" i="4" s="1"/>
  <c r="AT25" i="4" s="1"/>
  <c r="AV25" i="4" s="1"/>
  <c r="AW25" i="4" s="1"/>
  <c r="AP26" i="4"/>
  <c r="AQ26" i="4" s="1"/>
  <c r="AS26" i="4" s="1"/>
  <c r="AT26" i="4" s="1"/>
  <c r="AV26" i="4" s="1"/>
  <c r="AW26" i="4" s="1"/>
  <c r="AI2" i="5"/>
  <c r="AJ2" i="5" s="1"/>
  <c r="AL2" i="5" s="1"/>
  <c r="AM2" i="5" s="1"/>
  <c r="AO2" i="5" s="1"/>
  <c r="AP2" i="5" s="1"/>
  <c r="AI3" i="5"/>
  <c r="AJ3" i="5" s="1"/>
  <c r="AL3" i="5" s="1"/>
  <c r="AM3" i="5" s="1"/>
  <c r="AO3" i="5" s="1"/>
  <c r="AP3" i="5" s="1"/>
  <c r="AI4" i="5"/>
  <c r="AJ4" i="5" s="1"/>
  <c r="AL4" i="5" s="1"/>
  <c r="AM4" i="5" s="1"/>
  <c r="AO4" i="5" s="1"/>
  <c r="AP4" i="5" s="1"/>
  <c r="AI5" i="5"/>
  <c r="AI6" i="5"/>
  <c r="AJ6" i="5" s="1"/>
  <c r="AL6" i="5" s="1"/>
  <c r="AM6" i="5" s="1"/>
  <c r="AP6" i="5" s="1"/>
  <c r="AI13" i="5"/>
  <c r="AJ13" i="5" s="1"/>
  <c r="AL13" i="5" s="1"/>
  <c r="AM13" i="5" s="1"/>
  <c r="AO13" i="5" s="1"/>
  <c r="AP13" i="5" s="1"/>
  <c r="AI14" i="5"/>
  <c r="AJ14" i="5" s="1"/>
  <c r="AL14" i="5" s="1"/>
  <c r="AM14" i="5" s="1"/>
  <c r="AO14" i="5" s="1"/>
  <c r="AP14" i="5" s="1"/>
  <c r="AI18" i="5"/>
  <c r="AJ18" i="5" s="1"/>
  <c r="AL18" i="5" s="1"/>
  <c r="AM18" i="5" s="1"/>
  <c r="AO18" i="5" s="1"/>
  <c r="AP18" i="5" s="1"/>
  <c r="AI21" i="5"/>
  <c r="AJ21" i="5" s="1"/>
  <c r="AL21" i="5" s="1"/>
  <c r="AM21" i="5" s="1"/>
  <c r="AO21" i="5" s="1"/>
  <c r="AP21" i="5" s="1"/>
  <c r="AI24" i="5"/>
  <c r="AJ24" i="5" s="1"/>
  <c r="AL24" i="5" s="1"/>
  <c r="AM24" i="5" s="1"/>
  <c r="AO24" i="5" s="1"/>
  <c r="AP24" i="5" s="1"/>
  <c r="AI25" i="5"/>
  <c r="AJ25" i="5" s="1"/>
  <c r="AL25" i="5" s="1"/>
  <c r="AM25" i="5" s="1"/>
  <c r="AO25" i="5" s="1"/>
  <c r="AP25" i="5" s="1"/>
  <c r="AK4" i="6"/>
  <c r="AL4" i="6" s="1"/>
  <c r="AN4" i="6" s="1"/>
  <c r="AO4" i="6" s="1"/>
  <c r="AQ4" i="6" s="1"/>
  <c r="AR4" i="6" s="1"/>
  <c r="AK7" i="6"/>
  <c r="AL7" i="6" s="1"/>
  <c r="AN7" i="6" s="1"/>
  <c r="AO7" i="6" s="1"/>
  <c r="AQ7" i="6" s="1"/>
  <c r="AR7" i="6" s="1"/>
  <c r="AK11" i="6"/>
  <c r="AL11" i="6" s="1"/>
  <c r="AN11" i="6" s="1"/>
  <c r="AO11" i="6" s="1"/>
  <c r="AQ11" i="6" s="1"/>
  <c r="AR11" i="6" s="1"/>
  <c r="AK12" i="6"/>
  <c r="AL12" i="6" s="1"/>
  <c r="AN12" i="6" s="1"/>
  <c r="AO12" i="6" s="1"/>
  <c r="AQ12" i="6" s="1"/>
  <c r="AR12" i="6" s="1"/>
  <c r="AK13" i="6"/>
  <c r="AL13" i="6" s="1"/>
  <c r="AN13" i="6" s="1"/>
  <c r="AO13" i="6" s="1"/>
  <c r="AQ13" i="6" s="1"/>
  <c r="AR13" i="6" s="1"/>
  <c r="AK15" i="6"/>
  <c r="AL15" i="6" s="1"/>
  <c r="AN15" i="6" s="1"/>
  <c r="AO15" i="6" s="1"/>
  <c r="AQ15" i="6" s="1"/>
  <c r="AR15" i="6" s="1"/>
  <c r="AK22" i="6"/>
  <c r="AL22" i="6" s="1"/>
  <c r="AN22" i="6" s="1"/>
  <c r="AO22" i="6" s="1"/>
  <c r="AQ22" i="6" s="1"/>
  <c r="AR22" i="6" s="1"/>
  <c r="AK23" i="6"/>
  <c r="AL23" i="6" s="1"/>
  <c r="AN23" i="6" s="1"/>
  <c r="AO23" i="6" s="1"/>
  <c r="AQ23" i="6" s="1"/>
  <c r="AR23" i="6" s="1"/>
  <c r="AK24" i="6"/>
  <c r="AL24" i="6" s="1"/>
  <c r="AN24" i="6" s="1"/>
  <c r="AO24" i="6" s="1"/>
  <c r="AQ24" i="6" s="1"/>
  <c r="AR24" i="6" s="1"/>
  <c r="AK25" i="6"/>
  <c r="AL25" i="6" s="1"/>
  <c r="AN25" i="6" s="1"/>
  <c r="AO25" i="6" s="1"/>
  <c r="AQ25" i="6" s="1"/>
  <c r="AR25" i="6" s="1"/>
  <c r="AK27" i="6"/>
  <c r="AL27" i="6" s="1"/>
  <c r="AN27" i="6" s="1"/>
  <c r="AO27" i="6" s="1"/>
  <c r="AQ27" i="6" s="1"/>
  <c r="AR27" i="6" s="1"/>
  <c r="AH9" i="7"/>
  <c r="AI9" i="7" s="1"/>
  <c r="AK9" i="7" s="1"/>
  <c r="AL9" i="7" s="1"/>
  <c r="AN9" i="7" s="1"/>
  <c r="AO9" i="7" s="1"/>
  <c r="AH13" i="7"/>
  <c r="AI13" i="7" s="1"/>
  <c r="AK13" i="7" s="1"/>
  <c r="AL13" i="7" s="1"/>
  <c r="AN13" i="7" s="1"/>
  <c r="AO13" i="7" s="1"/>
  <c r="AH16" i="7"/>
  <c r="AI16" i="7" s="1"/>
  <c r="AK16" i="7" s="1"/>
  <c r="AL16" i="7" s="1"/>
  <c r="AN16" i="7" s="1"/>
  <c r="AO16" i="7" s="1"/>
  <c r="AH17" i="7"/>
  <c r="AI17" i="7" s="1"/>
  <c r="AK17" i="7" s="1"/>
  <c r="AL17" i="7" s="1"/>
  <c r="AN17" i="7" s="1"/>
  <c r="AO17" i="7" s="1"/>
  <c r="AH18" i="7"/>
  <c r="AI18" i="7" s="1"/>
  <c r="AK18" i="7" s="1"/>
  <c r="AL18" i="7" s="1"/>
  <c r="AN18" i="7" s="1"/>
  <c r="AO18" i="7" s="1"/>
  <c r="AH19" i="7"/>
  <c r="AI19" i="7" s="1"/>
  <c r="AK19" i="7" s="1"/>
  <c r="AL19" i="7" s="1"/>
  <c r="AN19" i="7" s="1"/>
  <c r="AO19" i="7" s="1"/>
  <c r="AH20" i="7"/>
  <c r="AI20" i="7" s="1"/>
  <c r="AK20" i="7" s="1"/>
  <c r="AL20" i="7" s="1"/>
  <c r="AN20" i="7" s="1"/>
  <c r="AO20" i="7" s="1"/>
  <c r="AH21" i="7"/>
  <c r="AI21" i="7" s="1"/>
  <c r="AK21" i="7" s="1"/>
  <c r="AL21" i="7" s="1"/>
  <c r="AN21" i="7" s="1"/>
  <c r="AO21" i="7" s="1"/>
  <c r="AH22" i="7"/>
  <c r="AI22" i="7" s="1"/>
  <c r="AK22" i="7" s="1"/>
  <c r="AL22" i="7" s="1"/>
  <c r="AN22" i="7" s="1"/>
  <c r="AO22" i="7" s="1"/>
  <c r="AH24" i="7"/>
  <c r="AI24" i="7" s="1"/>
  <c r="AK24" i="7" s="1"/>
  <c r="AL24" i="7" s="1"/>
  <c r="AN24" i="7" s="1"/>
  <c r="AO24" i="7" s="1"/>
  <c r="AH25" i="7"/>
  <c r="AI25" i="7" s="1"/>
  <c r="AK25" i="7" s="1"/>
  <c r="AL25" i="7" s="1"/>
  <c r="AN25" i="7" s="1"/>
  <c r="AO25" i="7" s="1"/>
  <c r="AM15" i="8"/>
  <c r="AN15" i="8" s="1"/>
  <c r="AP15" i="8" s="1"/>
  <c r="AQ15" i="8" s="1"/>
  <c r="AS15" i="8" s="1"/>
  <c r="AT15" i="8" s="1"/>
  <c r="AM23" i="8"/>
  <c r="AN23" i="8" s="1"/>
  <c r="AP23" i="8" s="1"/>
  <c r="AQ23" i="8" s="1"/>
  <c r="AS23" i="8" s="1"/>
  <c r="AT23" i="8" s="1"/>
  <c r="AM26" i="8"/>
  <c r="AN26" i="8" s="1"/>
  <c r="AP26" i="8" s="1"/>
  <c r="AQ26" i="8" s="1"/>
  <c r="AS26" i="8" s="1"/>
  <c r="AT26" i="8" s="1"/>
  <c r="AN14" i="1"/>
  <c r="AO14" i="1" s="1"/>
  <c r="AQ14" i="1" s="1"/>
  <c r="AR14" i="1" s="1"/>
  <c r="AT14" i="1" s="1"/>
  <c r="AU14" i="1" s="1"/>
  <c r="AN16" i="1"/>
  <c r="AN20" i="1"/>
  <c r="AO20" i="1" s="1"/>
  <c r="AQ20" i="1" s="1"/>
  <c r="AR20" i="1" s="1"/>
  <c r="AT20" i="1" s="1"/>
  <c r="AU20" i="1" s="1"/>
  <c r="AN24" i="1"/>
  <c r="AO24" i="1" s="1"/>
  <c r="AQ24" i="1" s="1"/>
  <c r="AR24" i="1" s="1"/>
  <c r="AT24" i="1" s="1"/>
  <c r="AU24" i="1" s="1"/>
  <c r="AN27" i="1"/>
  <c r="AM13" i="2"/>
  <c r="AO13" i="2" s="1"/>
  <c r="AP13" i="2" s="1"/>
  <c r="AM18" i="2"/>
  <c r="AO18" i="2" s="1"/>
  <c r="AP18" i="2" s="1"/>
  <c r="AM24" i="2"/>
  <c r="AO24" i="2" s="1"/>
  <c r="AP24" i="2" s="1"/>
  <c r="AM25" i="2"/>
  <c r="AO25" i="2" s="1"/>
  <c r="AP25" i="2" s="1"/>
  <c r="AJ5" i="3"/>
  <c r="AK5" i="3" s="1"/>
  <c r="AM5" i="3" s="1"/>
  <c r="AN5" i="3" s="1"/>
  <c r="AP5" i="3" s="1"/>
  <c r="AQ5" i="3" s="1"/>
  <c r="AJ14" i="3"/>
  <c r="AK14" i="3" s="1"/>
  <c r="AM14" i="3" s="1"/>
  <c r="AN14" i="3" s="1"/>
  <c r="AP14" i="3" s="1"/>
  <c r="AQ14" i="3" s="1"/>
  <c r="AJ19" i="3"/>
  <c r="AK19" i="3" s="1"/>
  <c r="AM19" i="3" s="1"/>
  <c r="AN19" i="3" s="1"/>
  <c r="AP19" i="3" s="1"/>
  <c r="AQ19" i="3" s="1"/>
  <c r="AJ21" i="3"/>
  <c r="AK21" i="3" s="1"/>
  <c r="AM21" i="3" s="1"/>
  <c r="AN21" i="3" s="1"/>
  <c r="AP21" i="3" s="1"/>
  <c r="AQ21" i="3" s="1"/>
  <c r="AJ24" i="3"/>
  <c r="AK24" i="3" s="1"/>
  <c r="AM24" i="3" s="1"/>
  <c r="AN24" i="3" s="1"/>
  <c r="AP24" i="3" s="1"/>
  <c r="AQ24" i="3" s="1"/>
  <c r="AP6" i="4"/>
  <c r="AQ6" i="4" s="1"/>
  <c r="AS6" i="4" s="1"/>
  <c r="AT6" i="4" s="1"/>
  <c r="AW6" i="4" s="1"/>
  <c r="AP7" i="4"/>
  <c r="AQ7" i="4" s="1"/>
  <c r="AS7" i="4" s="1"/>
  <c r="AT7" i="4" s="1"/>
  <c r="AV7" i="4" s="1"/>
  <c r="AW7" i="4" s="1"/>
  <c r="AP20" i="4"/>
  <c r="AQ20" i="4" s="1"/>
  <c r="AS20" i="4" s="1"/>
  <c r="AT20" i="4" s="1"/>
  <c r="AV20" i="4" s="1"/>
  <c r="AW20" i="4" s="1"/>
  <c r="AP21" i="4"/>
  <c r="AQ21" i="4" s="1"/>
  <c r="AS21" i="4" s="1"/>
  <c r="AT21" i="4" s="1"/>
  <c r="AV21" i="4" s="1"/>
  <c r="AW21" i="4" s="1"/>
  <c r="AP22" i="4"/>
  <c r="AQ22" i="4" s="1"/>
  <c r="AS22" i="4" s="1"/>
  <c r="AT22" i="4" s="1"/>
  <c r="AV22" i="4" s="1"/>
  <c r="AW22" i="4" s="1"/>
  <c r="AI9" i="5"/>
  <c r="AJ9" i="5" s="1"/>
  <c r="AL9" i="5" s="1"/>
  <c r="AM9" i="5" s="1"/>
  <c r="AO9" i="5" s="1"/>
  <c r="AP9" i="5" s="1"/>
  <c r="AI20" i="5"/>
  <c r="AJ20" i="5" s="1"/>
  <c r="AL20" i="5" s="1"/>
  <c r="AM20" i="5" s="1"/>
  <c r="AO20" i="5" s="1"/>
  <c r="AP20" i="5" s="1"/>
  <c r="AK2" i="6"/>
  <c r="AL2" i="6" s="1"/>
  <c r="AN2" i="6" s="1"/>
  <c r="AO2" i="6" s="1"/>
  <c r="AQ2" i="6" s="1"/>
  <c r="AR2" i="6" s="1"/>
  <c r="AK3" i="6"/>
  <c r="AL3" i="6" s="1"/>
  <c r="AN3" i="6" s="1"/>
  <c r="AO3" i="6" s="1"/>
  <c r="AQ3" i="6" s="1"/>
  <c r="AR3" i="6" s="1"/>
  <c r="AK8" i="6"/>
  <c r="AL8" i="6" s="1"/>
  <c r="AN8" i="6" s="1"/>
  <c r="AO8" i="6" s="1"/>
  <c r="AQ8" i="6" s="1"/>
  <c r="AR8" i="6" s="1"/>
  <c r="AK14" i="6"/>
  <c r="AL14" i="6" s="1"/>
  <c r="AN14" i="6" s="1"/>
  <c r="AO14" i="6" s="1"/>
  <c r="AQ14" i="6" s="1"/>
  <c r="AR14" i="6" s="1"/>
  <c r="AK19" i="6"/>
  <c r="AL19" i="6" s="1"/>
  <c r="AN19" i="6" s="1"/>
  <c r="AO19" i="6" s="1"/>
  <c r="AQ19" i="6" s="1"/>
  <c r="AR19" i="6" s="1"/>
  <c r="AK26" i="6"/>
  <c r="AL26" i="6" s="1"/>
  <c r="AN26" i="6" s="1"/>
  <c r="AO26" i="6" s="1"/>
  <c r="AQ26" i="6" s="1"/>
  <c r="AR26" i="6" s="1"/>
  <c r="AH4" i="7"/>
  <c r="AI4" i="7" s="1"/>
  <c r="AK4" i="7" s="1"/>
  <c r="AL4" i="7" s="1"/>
  <c r="AN4" i="7" s="1"/>
  <c r="AO4" i="7" s="1"/>
  <c r="AH5" i="7"/>
  <c r="AI5" i="7" s="1"/>
  <c r="AK5" i="7" s="1"/>
  <c r="AL5" i="7" s="1"/>
  <c r="AN5" i="7" s="1"/>
  <c r="AO5" i="7" s="1"/>
  <c r="AH8" i="7"/>
  <c r="AI8" i="7" s="1"/>
  <c r="AK8" i="7" s="1"/>
  <c r="AL8" i="7" s="1"/>
  <c r="AN8" i="7" s="1"/>
  <c r="AO8" i="7" s="1"/>
  <c r="AH14" i="7"/>
  <c r="AI14" i="7" s="1"/>
  <c r="AK14" i="7" s="1"/>
  <c r="AL14" i="7" s="1"/>
  <c r="AN14" i="7" s="1"/>
  <c r="AO14" i="7" s="1"/>
  <c r="AH15" i="7"/>
  <c r="AI15" i="7" s="1"/>
  <c r="AK15" i="7" s="1"/>
  <c r="AL15" i="7" s="1"/>
  <c r="AN15" i="7" s="1"/>
  <c r="AO15" i="7" s="1"/>
  <c r="AM2" i="8"/>
  <c r="AN2" i="8" s="1"/>
  <c r="AP2" i="8" s="1"/>
  <c r="AQ2" i="8" s="1"/>
  <c r="AS2" i="8" s="1"/>
  <c r="AT2" i="8" s="1"/>
  <c r="AM10" i="8"/>
  <c r="AN10" i="8" s="1"/>
  <c r="AP10" i="8" s="1"/>
  <c r="AQ10" i="8" s="1"/>
  <c r="AS10" i="8" s="1"/>
  <c r="AT10" i="8" s="1"/>
  <c r="AM20" i="8"/>
  <c r="AN20" i="8" s="1"/>
  <c r="AP20" i="8" s="1"/>
  <c r="AQ20" i="8" s="1"/>
  <c r="AS20" i="8" s="1"/>
  <c r="AT20" i="8" s="1"/>
  <c r="AM21" i="8"/>
  <c r="AN21" i="8" s="1"/>
  <c r="AP21" i="8" s="1"/>
  <c r="AQ21" i="8" s="1"/>
  <c r="AS21" i="8" s="1"/>
  <c r="AT21" i="8" s="1"/>
  <c r="AM22" i="8"/>
  <c r="AN22" i="8" s="1"/>
  <c r="AP22" i="8" s="1"/>
  <c r="AQ22" i="8" s="1"/>
  <c r="AS22" i="8" s="1"/>
  <c r="AT22" i="8" s="1"/>
  <c r="AN19" i="1"/>
  <c r="AN23" i="1"/>
  <c r="AO23" i="1" s="1"/>
  <c r="AQ23" i="1" s="1"/>
  <c r="AR23" i="1" s="1"/>
  <c r="AT23" i="1" s="1"/>
  <c r="AU23" i="1" s="1"/>
  <c r="AM11" i="2"/>
  <c r="AO11" i="2" s="1"/>
  <c r="AP11" i="2" s="1"/>
  <c r="AM12" i="2"/>
  <c r="AO12" i="2" s="1"/>
  <c r="AP12" i="2" s="1"/>
  <c r="AM27" i="2"/>
  <c r="AO27" i="2" s="1"/>
  <c r="AP27" i="2" s="1"/>
  <c r="AJ3" i="3"/>
  <c r="AK3" i="3" s="1"/>
  <c r="AJ4" i="3"/>
  <c r="AK4" i="3" s="1"/>
  <c r="AM4" i="3" s="1"/>
  <c r="AN4" i="3" s="1"/>
  <c r="AP4" i="3" s="1"/>
  <c r="AQ4" i="3" s="1"/>
  <c r="AJ20" i="3"/>
  <c r="AK20" i="3" s="1"/>
  <c r="AM20" i="3" s="1"/>
  <c r="AN20" i="3" s="1"/>
  <c r="AP20" i="3" s="1"/>
  <c r="AQ20" i="3" s="1"/>
  <c r="AJ22" i="3"/>
  <c r="AK22" i="3" s="1"/>
  <c r="AM22" i="3" s="1"/>
  <c r="AN22" i="3" s="1"/>
  <c r="AP22" i="3" s="1"/>
  <c r="AQ22" i="3" s="1"/>
  <c r="AJ23" i="3"/>
  <c r="AK23" i="3" s="1"/>
  <c r="AM23" i="3" s="1"/>
  <c r="AN23" i="3" s="1"/>
  <c r="AP23" i="3" s="1"/>
  <c r="AQ23" i="3" s="1"/>
  <c r="AP3" i="4"/>
  <c r="AQ3" i="4" s="1"/>
  <c r="AS3" i="4" s="1"/>
  <c r="AT3" i="4" s="1"/>
  <c r="AV3" i="4" s="1"/>
  <c r="AW3" i="4" s="1"/>
  <c r="AP4" i="4"/>
  <c r="AQ4" i="4" s="1"/>
  <c r="AS4" i="4" s="1"/>
  <c r="AT4" i="4" s="1"/>
  <c r="AV4" i="4" s="1"/>
  <c r="AW4" i="4" s="1"/>
  <c r="AP11" i="4"/>
  <c r="AQ11" i="4" s="1"/>
  <c r="AS11" i="4" s="1"/>
  <c r="AT11" i="4" s="1"/>
  <c r="AV11" i="4" s="1"/>
  <c r="AW11" i="4" s="1"/>
  <c r="AP19" i="4"/>
  <c r="AQ19" i="4" s="1"/>
  <c r="AS19" i="4" s="1"/>
  <c r="AT19" i="4" s="1"/>
  <c r="AV19" i="4" s="1"/>
  <c r="AW19" i="4" s="1"/>
  <c r="AP27" i="4"/>
  <c r="AQ27" i="4" s="1"/>
  <c r="AS27" i="4" s="1"/>
  <c r="AT27" i="4" s="1"/>
  <c r="AV27" i="4" s="1"/>
  <c r="AW27" i="4" s="1"/>
  <c r="AJ5" i="5"/>
  <c r="AL5" i="5" s="1"/>
  <c r="AM5" i="5" s="1"/>
  <c r="AO5" i="5" s="1"/>
  <c r="AP5" i="5" s="1"/>
  <c r="AJ7" i="5"/>
  <c r="AL7" i="5" s="1"/>
  <c r="AM7" i="5" s="1"/>
  <c r="AO7" i="5" s="1"/>
  <c r="AP7" i="5" s="1"/>
  <c r="AI8" i="5"/>
  <c r="AJ8" i="5" s="1"/>
  <c r="AL8" i="5" s="1"/>
  <c r="AM8" i="5" s="1"/>
  <c r="AO8" i="5" s="1"/>
  <c r="AP8" i="5" s="1"/>
  <c r="AI10" i="5"/>
  <c r="AJ10" i="5" s="1"/>
  <c r="AL10" i="5" s="1"/>
  <c r="AM10" i="5" s="1"/>
  <c r="AO10" i="5" s="1"/>
  <c r="AP10" i="5" s="1"/>
  <c r="AI11" i="5"/>
  <c r="AJ11" i="5" s="1"/>
  <c r="AL11" i="5" s="1"/>
  <c r="AM11" i="5" s="1"/>
  <c r="AO11" i="5" s="1"/>
  <c r="AP11" i="5" s="1"/>
  <c r="AI16" i="5"/>
  <c r="AJ16" i="5" s="1"/>
  <c r="AL16" i="5" s="1"/>
  <c r="AM16" i="5" s="1"/>
  <c r="AO16" i="5" s="1"/>
  <c r="AP16" i="5" s="1"/>
  <c r="AJ22" i="5"/>
  <c r="AL22" i="5" s="1"/>
  <c r="AM22" i="5" s="1"/>
  <c r="AO22" i="5" s="1"/>
  <c r="AP22" i="5" s="1"/>
  <c r="AJ23" i="5"/>
  <c r="AL23" i="5" s="1"/>
  <c r="AM23" i="5" s="1"/>
  <c r="AO23" i="5" s="1"/>
  <c r="AP23" i="5" s="1"/>
  <c r="AJ26" i="5"/>
  <c r="AL26" i="5" s="1"/>
  <c r="AM26" i="5" s="1"/>
  <c r="AO26" i="5" s="1"/>
  <c r="AP26" i="5" s="1"/>
  <c r="AI27" i="5"/>
  <c r="AJ27" i="5" s="1"/>
  <c r="AL27" i="5" s="1"/>
  <c r="AM27" i="5" s="1"/>
  <c r="AO27" i="5" s="1"/>
  <c r="AP27" i="5" s="1"/>
  <c r="AK10" i="6"/>
  <c r="AL10" i="6" s="1"/>
  <c r="AN10" i="6" s="1"/>
  <c r="AO10" i="6" s="1"/>
  <c r="AQ10" i="6" s="1"/>
  <c r="AR10" i="6" s="1"/>
  <c r="AK16" i="6"/>
  <c r="AL16" i="6" s="1"/>
  <c r="AN16" i="6" s="1"/>
  <c r="AO16" i="6" s="1"/>
  <c r="AQ16" i="6" s="1"/>
  <c r="AR16" i="6" s="1"/>
  <c r="AK17" i="6"/>
  <c r="AL17" i="6" s="1"/>
  <c r="AN17" i="6" s="1"/>
  <c r="AO17" i="6" s="1"/>
  <c r="AQ17" i="6" s="1"/>
  <c r="AR17" i="6" s="1"/>
  <c r="AK18" i="6"/>
  <c r="AL18" i="6" s="1"/>
  <c r="AN18" i="6" s="1"/>
  <c r="AO18" i="6" s="1"/>
  <c r="AQ18" i="6" s="1"/>
  <c r="AR18" i="6" s="1"/>
  <c r="AK20" i="6"/>
  <c r="AL20" i="6" s="1"/>
  <c r="AN20" i="6" s="1"/>
  <c r="AO20" i="6" s="1"/>
  <c r="AQ20" i="6" s="1"/>
  <c r="AR20" i="6" s="1"/>
  <c r="AK21" i="6"/>
  <c r="AL21" i="6" s="1"/>
  <c r="AN21" i="6" s="1"/>
  <c r="AO21" i="6" s="1"/>
  <c r="AQ21" i="6" s="1"/>
  <c r="AR21" i="6" s="1"/>
  <c r="AH6" i="7"/>
  <c r="AI6" i="7" s="1"/>
  <c r="AK6" i="7" s="1"/>
  <c r="AL6" i="7" s="1"/>
  <c r="AO6" i="7" s="1"/>
  <c r="AH11" i="7"/>
  <c r="AI11" i="7" s="1"/>
  <c r="AK11" i="7" s="1"/>
  <c r="AL11" i="7" s="1"/>
  <c r="AN11" i="7" s="1"/>
  <c r="AO11" i="7" s="1"/>
  <c r="AH27" i="7"/>
  <c r="AI27" i="7" s="1"/>
  <c r="AK27" i="7" s="1"/>
  <c r="AL27" i="7" s="1"/>
  <c r="AN27" i="7" s="1"/>
  <c r="AO27" i="7" s="1"/>
  <c r="AM6" i="8"/>
  <c r="AN6" i="8" s="1"/>
  <c r="AP6" i="8" s="1"/>
  <c r="AQ6" i="8" s="1"/>
  <c r="AT6" i="8" s="1"/>
  <c r="AM7" i="8"/>
  <c r="AN7" i="8" s="1"/>
  <c r="AP7" i="8" s="1"/>
  <c r="AQ7" i="8" s="1"/>
  <c r="AS7" i="8" s="1"/>
  <c r="AT7" i="8" s="1"/>
  <c r="AM8" i="8"/>
  <c r="AN8" i="8" s="1"/>
  <c r="AP8" i="8" s="1"/>
  <c r="AQ8" i="8" s="1"/>
  <c r="AS8" i="8" s="1"/>
  <c r="AT8" i="8" s="1"/>
  <c r="AM9" i="8"/>
  <c r="AN9" i="8" s="1"/>
  <c r="AP9" i="8" s="1"/>
  <c r="AQ9" i="8" s="1"/>
  <c r="AS9" i="8" s="1"/>
  <c r="AT9" i="8" s="1"/>
  <c r="AM11" i="8"/>
  <c r="AN11" i="8" s="1"/>
  <c r="AP11" i="8" s="1"/>
  <c r="AQ11" i="8" s="1"/>
  <c r="AS11" i="8" s="1"/>
  <c r="AT11" i="8" s="1"/>
  <c r="AM12" i="8"/>
  <c r="AN12" i="8" s="1"/>
  <c r="AP12" i="8" s="1"/>
  <c r="AQ12" i="8" s="1"/>
  <c r="AS12" i="8" s="1"/>
  <c r="AT12" i="8" s="1"/>
  <c r="AM13" i="8"/>
  <c r="AN13" i="8" s="1"/>
  <c r="AP13" i="8" s="1"/>
  <c r="AQ13" i="8" s="1"/>
  <c r="AS13" i="8" s="1"/>
  <c r="AT13" i="8" s="1"/>
  <c r="AM17" i="8"/>
  <c r="AN17" i="8" s="1"/>
  <c r="AP17" i="8" s="1"/>
  <c r="AQ17" i="8" s="1"/>
  <c r="AS17" i="8" s="1"/>
  <c r="AT17" i="8" s="1"/>
  <c r="AM19" i="8"/>
  <c r="AN19" i="8" s="1"/>
  <c r="AP19" i="8" s="1"/>
  <c r="AQ19" i="8" s="1"/>
  <c r="AS19" i="8" s="1"/>
  <c r="AT19" i="8" s="1"/>
  <c r="AM25" i="8"/>
  <c r="AN25" i="8" s="1"/>
  <c r="AP25" i="8" s="1"/>
  <c r="AQ25" i="8" s="1"/>
  <c r="AS25" i="8" s="1"/>
  <c r="AT25" i="8" s="1"/>
  <c r="AM27" i="8"/>
  <c r="AN27" i="8" s="1"/>
  <c r="AP27" i="8" s="1"/>
  <c r="AQ27" i="8" s="1"/>
  <c r="AS27" i="8" s="1"/>
  <c r="AT27" i="8" s="1"/>
  <c r="AO9" i="1"/>
  <c r="AQ9" i="1" s="1"/>
  <c r="AR9" i="1" s="1"/>
  <c r="AT9" i="1" s="1"/>
  <c r="AU9" i="1" s="1"/>
  <c r="AO11" i="1"/>
  <c r="AQ11" i="1" s="1"/>
  <c r="AR11" i="1" s="1"/>
  <c r="AT11" i="1" s="1"/>
  <c r="AU11" i="1" s="1"/>
  <c r="AO4" i="1"/>
  <c r="AQ4" i="1" s="1"/>
  <c r="AR4" i="1" s="1"/>
  <c r="AT4" i="1" s="1"/>
  <c r="AU4" i="1" s="1"/>
  <c r="AO19" i="1"/>
  <c r="AQ19" i="1" s="1"/>
  <c r="AR19" i="1" s="1"/>
  <c r="AT19" i="1" s="1"/>
  <c r="AU19" i="1" s="1"/>
  <c r="AO21" i="1"/>
  <c r="AQ21" i="1" s="1"/>
  <c r="AR21" i="1" s="1"/>
  <c r="AT21" i="1" s="1"/>
  <c r="AU21" i="1" s="1"/>
  <c r="AO7" i="1"/>
  <c r="AQ7" i="1" s="1"/>
  <c r="AR7" i="1" s="1"/>
  <c r="AT7" i="1" s="1"/>
  <c r="AU7" i="1" s="1"/>
  <c r="AO10" i="1"/>
  <c r="AQ10" i="1" s="1"/>
  <c r="AR10" i="1" s="1"/>
  <c r="AT10" i="1" s="1"/>
  <c r="AU10" i="1" s="1"/>
  <c r="AO17" i="1"/>
  <c r="AQ17" i="1" s="1"/>
  <c r="AR17" i="1" s="1"/>
  <c r="AT17" i="1" s="1"/>
  <c r="AU17" i="1" s="1"/>
  <c r="AO22" i="1"/>
  <c r="AQ22" i="1" s="1"/>
  <c r="AR22" i="1" s="1"/>
  <c r="AT22" i="1" s="1"/>
  <c r="AU22" i="1" s="1"/>
  <c r="AO27" i="1"/>
  <c r="AQ27" i="1" s="1"/>
  <c r="AR27" i="1" s="1"/>
  <c r="AT27" i="1" s="1"/>
  <c r="AU27" i="1" s="1"/>
  <c r="AO8" i="1"/>
  <c r="AQ8" i="1" s="1"/>
  <c r="AR8" i="1" s="1"/>
  <c r="AT8" i="1" s="1"/>
  <c r="AU8" i="1" s="1"/>
  <c r="AO16" i="1"/>
  <c r="AQ16" i="1" s="1"/>
  <c r="AR16" i="1" s="1"/>
  <c r="AT16" i="1" s="1"/>
  <c r="AU16" i="1" s="1"/>
</calcChain>
</file>

<file path=xl/sharedStrings.xml><?xml version="1.0" encoding="utf-8"?>
<sst xmlns="http://schemas.openxmlformats.org/spreadsheetml/2006/main" count="610" uniqueCount="89">
  <si>
    <t>LP</t>
  </si>
  <si>
    <t>powierzchnia gmin [ha]</t>
  </si>
  <si>
    <t>liczba drzew</t>
  </si>
  <si>
    <t>tereny podmokłe [ha]</t>
  </si>
  <si>
    <t>długość zadrzewień [km]</t>
  </si>
  <si>
    <t>liczba pomników przyrody</t>
  </si>
  <si>
    <t>wody powierzchniowe [ha]</t>
  </si>
  <si>
    <t>długość cieków [km]</t>
  </si>
  <si>
    <t>powierzchnia zabudowana [ha]</t>
  </si>
  <si>
    <t>zieleń na powierzchni zabudowanej [ha]</t>
  </si>
  <si>
    <t>udział procentowy terenów zielonych na obszarach zabudowanych</t>
  </si>
  <si>
    <t>powierzchnia obszarów chronionych [ha]</t>
  </si>
  <si>
    <t>Powierzchnia terenu powyżej górnej granicy lasu [ha]</t>
  </si>
  <si>
    <t>Procentowy udział obszarów powyżej górnej granicy lasu</t>
  </si>
  <si>
    <t>powierzchnia korytarzy ekologicznych [ha]</t>
  </si>
  <si>
    <t>Pokrycie lasami [ha]</t>
  </si>
  <si>
    <t>Pokrycie lasami % powierzchni gminy</t>
  </si>
  <si>
    <t>OCENA EKSPOZYCJI NA ZAGROŻENIE</t>
  </si>
  <si>
    <t>WPŁYW ZAGROŻENIA</t>
  </si>
  <si>
    <t>OCENA WPŁYWU ZAGROŻENIA</t>
  </si>
  <si>
    <t>OCENA POTENCJAŁU ADAPTACYJNEGO SEKTORA</t>
  </si>
  <si>
    <t>PODATNOŚĆ NA ZAGROŻENIE</t>
  </si>
  <si>
    <t>OCENA PODATNOŚCI NA ZAGROŻENIE</t>
  </si>
  <si>
    <t>OCENA KONSEKWNCJI WYSTĄPIENIA ZAGROŻENIA</t>
  </si>
  <si>
    <t>OCENA PRAWDOPODOBIEŃSTWA WYSTĄPIENIA ZAGROŻENIA</t>
  </si>
  <si>
    <t>RYZYKO WPŁYWU ZAGROŻENIA</t>
  </si>
  <si>
    <t>OCENA RYZYKA WPŁYWU ZAGROŻENIA</t>
  </si>
  <si>
    <t>Lwówek Śląski</t>
  </si>
  <si>
    <t>Wojcieszów</t>
  </si>
  <si>
    <t>Świeradów-Zdrój</t>
  </si>
  <si>
    <t>Podgórzyn</t>
  </si>
  <si>
    <t>Bolków</t>
  </si>
  <si>
    <t>Szklarska Poręba</t>
  </si>
  <si>
    <t>Karpacz</t>
  </si>
  <si>
    <t>Lubomierz</t>
  </si>
  <si>
    <t>Pielgrzymka</t>
  </si>
  <si>
    <t>Świerzawa</t>
  </si>
  <si>
    <t>Piechowice</t>
  </si>
  <si>
    <t>Jeżów Sudecki</t>
  </si>
  <si>
    <t>Olszyna</t>
  </si>
  <si>
    <t>Mirsk</t>
  </si>
  <si>
    <t>Leśna</t>
  </si>
  <si>
    <t>Gryfów Śląski</t>
  </si>
  <si>
    <t>Zagrodno</t>
  </si>
  <si>
    <t>Janowice Wielkie</t>
  </si>
  <si>
    <t>Stara Kamienica</t>
  </si>
  <si>
    <t>Jelenia Góra</t>
  </si>
  <si>
    <t>Mysłakowice</t>
  </si>
  <si>
    <t>Wleń</t>
  </si>
  <si>
    <t>Kowary</t>
  </si>
  <si>
    <t>Marciszów</t>
  </si>
  <si>
    <t>NAZWA GMINY</t>
  </si>
  <si>
    <t>Złotoryja - gmina miejska</t>
  </si>
  <si>
    <t>Złotoryja - gmina wiejska</t>
  </si>
  <si>
    <t>udział procentowy terenów podmokłych w gminach</t>
  </si>
  <si>
    <t>pokrycie wodami % powierzchni gminy</t>
  </si>
  <si>
    <t>WRAŻLIWOŚĆ</t>
  </si>
  <si>
    <t>OCENA WRAŻLIWOŚCI</t>
  </si>
  <si>
    <t>WSKAŹNIK DO OCENY WRAŻLIWOŚCI 1 DRZEWA</t>
  </si>
  <si>
    <t>WSKAŹNIK DO OCENY WRAŻLIWOŚCI 2 TERENY PODMOKŁE</t>
  </si>
  <si>
    <t xml:space="preserve">WSKAŹNIK DO OCENY WRAŻLIWOŚCI 3 RZĄD DRZEW </t>
  </si>
  <si>
    <t>WSKAŹNIK DO OCENY WRAŻLIWOŚCI 4 POMNIKI PRZYRODY</t>
  </si>
  <si>
    <t>WSKAŹNIK DO OCENY WRAŻLIWOŚCI 5 POKRYCIE WODAMI</t>
  </si>
  <si>
    <t>WSKAŹNIK DO OCENY WRAŻLIWOŚCI 5 POKRYCIE WODAMI ZWAGOWANE</t>
  </si>
  <si>
    <t>wskaźnik do oceny wrażliwości 5 - pokrycie wodami</t>
  </si>
  <si>
    <t>WSKAŹNIK DO OCENY WRAŻLIWOŚCI 6 DŁUGOŚĆ CIEKÓW WODNYCH</t>
  </si>
  <si>
    <t>WSKAŹNIK DO OCENY WRAŻLIWOŚCI 7 TERENY ZIELONE NA OBSZARACH ZABUDOWANYCH</t>
  </si>
  <si>
    <t>WSKAŹNIK DO OCENY WRAŻLIWOŚCI 8 OBSZARY CHRONIONE ZWAGOWANE</t>
  </si>
  <si>
    <t xml:space="preserve">wskaźnik do oceny wrażliwości 8 obszary chronione </t>
  </si>
  <si>
    <t>wskaźnik do oceny wrażliwości 9 powierzchnia terenu powyżej górnej granicy lasu</t>
  </si>
  <si>
    <t>WSKAŹNIK DO OCENY WRAŻLIWOŚCI 9 POWIERZCHNIA TERENU POWYŻEJ GÓRNEJ GRANICY LASU</t>
  </si>
  <si>
    <t>wskaźnik do oceny wrażliwości 10 korytarze ekologiczne</t>
  </si>
  <si>
    <t>WSKAŹNIK DO OCENY WRAŻLIWOŚCI 10 KORYTARZE EKOLOGICZNE</t>
  </si>
  <si>
    <t>wskaźnik do oceny wrażliwości 11 pokrycie lasami</t>
  </si>
  <si>
    <t>WSKAŹNIK DO OCENY WRAŻLIWOŚCI 11 POKRYCIE LASAMI</t>
  </si>
  <si>
    <t>WSKAŹNIK DO OCENY WRAŻLIWOŚCI 2 TERENY PODMOKŁE ZWAGOWANE</t>
  </si>
  <si>
    <t>wskaźnik do oceny wrażliwości 2 tereny podmokłe</t>
  </si>
  <si>
    <t>WSKAŹNIK DO OCENY WRAŻLIWOŚCI 7 TERENY ZIELONE NA OBSZARACH ZABUDOWANYCH ZWAGOWWANE</t>
  </si>
  <si>
    <t>WSKAŹNIK DO OCENY WRAŻLIWOŚCI 5 - POKRYCIE WODAMI</t>
  </si>
  <si>
    <t>WSKAŹNIK DO OCENY WRAŻLIWOŚCI 8 OBSZARY CHRONIONE</t>
  </si>
  <si>
    <t>WSKAŹNIK DO OCENY WRAŻLIWOŚCI 7 TERENY ZIELONE NA OBSZARACH ZABUDOWANYCH ZWAGOWANY</t>
  </si>
  <si>
    <t>WSKAŹNIK DO OCENY WRAŻLIWOŚCI 11 POKRYCIE LASAMI ZWAGOWANY</t>
  </si>
  <si>
    <t>brak</t>
  </si>
  <si>
    <t>WSKAŹNIK DO OCENY WRAŻLIWOŚCI 6 DŁUGOŚĆ CIEKÓW WODNYCH ZWAGOWANY</t>
  </si>
  <si>
    <t>procentowy udział obszarów chronionych w danej gminie</t>
  </si>
  <si>
    <t>WSKAŹNIK DO OCENY WRAŻLIWOŚCI 1 DRZEWA ZWAGOWANY</t>
  </si>
  <si>
    <t>WSKAŹNIK DO OCENY WRAŻLIWOŚCI 3 RZĄD DRZEW  ZWAGOWANY</t>
  </si>
  <si>
    <t>WSKAŹNIK DO OCENY WRAŻLIWOŚCI 4 POMNIKI PRZYRODY ZWAGOWANY</t>
  </si>
  <si>
    <t>Korytarze ekologiczne % powierzchni gminy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</si>
</sst>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family val="2"/>
    </font>
    <font>
      <b/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rgb="FF444444"/>
      <name val="Calibri"/>
      <family val="2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rgb="FF444444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444444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color rgb="FF444444"/>
      <name val="Calibri"/>
      <family val="2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  <border>
      <left/>
      <right style="thin">
        <color rgb="FF757171"/>
      </right>
      <top style="thin">
        <color rgb="FF757171"/>
      </top>
      <bottom style="thin">
        <color rgb="FF757171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2" fontId="0" fillId="0" borderId="0" xfId="0" applyNumberFormat="1" applyFill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2" fontId="10" fillId="0" borderId="7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" fontId="10" fillId="0" borderId="7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center"/>
    </xf>
    <xf numFmtId="2" fontId="10" fillId="0" borderId="10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1" fontId="10" fillId="0" borderId="10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 wrapText="1"/>
    </xf>
    <xf numFmtId="2" fontId="10" fillId="0" borderId="11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/>
    </xf>
    <xf numFmtId="2" fontId="10" fillId="0" borderId="22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Fill="1" applyBorder="1"/>
    <xf numFmtId="2" fontId="0" fillId="0" borderId="0" xfId="0" applyNumberFormat="1" applyFill="1" applyBorder="1"/>
    <xf numFmtId="0" fontId="5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/>
    </xf>
    <xf numFmtId="2" fontId="0" fillId="0" borderId="11" xfId="0" applyNumberForma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2" fontId="0" fillId="0" borderId="3" xfId="0" applyNumberFormat="1" applyFont="1" applyFill="1" applyBorder="1" applyAlignment="1">
      <alignment horizontal="center" vertical="center"/>
    </xf>
    <xf numFmtId="2" fontId="0" fillId="0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" fontId="0" fillId="0" borderId="7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/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/>
    <xf numFmtId="0" fontId="15" fillId="6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2" fontId="10" fillId="0" borderId="21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2" fontId="10" fillId="0" borderId="22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2" fontId="10" fillId="0" borderId="8" xfId="0" applyNumberFormat="1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/>
    </xf>
    <xf numFmtId="0" fontId="15" fillId="7" borderId="13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7"/>
  <sheetViews>
    <sheetView zoomScale="70" zoomScaleNormal="70" workbookViewId="0"/>
  </sheetViews>
  <sheetFormatPr defaultColWidth="9.1796875" defaultRowHeight="12.5" x14ac:dyDescent="0.25"/>
  <cols>
    <col min="1" max="1" width="9.1796875" style="2"/>
    <col min="2" max="2" width="17.453125" style="2" customWidth="1"/>
    <col min="3" max="4" width="0" style="2" hidden="1" customWidth="1"/>
    <col min="5" max="5" width="16" style="2" hidden="1" customWidth="1"/>
    <col min="6" max="6" width="11.81640625" style="2" customWidth="1"/>
    <col min="7" max="7" width="18" style="2" customWidth="1"/>
    <col min="8" max="9" width="16.453125" style="2" customWidth="1"/>
    <col min="10" max="10" width="12.54296875" style="2" hidden="1" customWidth="1"/>
    <col min="11" max="11" width="17.1796875" style="2" hidden="1" customWidth="1"/>
    <col min="12" max="12" width="14.81640625" style="2" hidden="1" customWidth="1"/>
    <col min="13" max="13" width="13.54296875" style="2" hidden="1" customWidth="1"/>
    <col min="14" max="14" width="11.453125" style="2" customWidth="1"/>
    <col min="15" max="16" width="9.1796875" style="2"/>
    <col min="17" max="17" width="14.7265625" style="2" customWidth="1"/>
    <col min="18" max="18" width="9.1796875" style="2"/>
    <col min="19" max="19" width="18.1796875" style="2" customWidth="1"/>
    <col min="20" max="21" width="0" style="2" hidden="1" customWidth="1"/>
    <col min="22" max="22" width="23" style="2" hidden="1" customWidth="1"/>
    <col min="23" max="23" width="19.7265625" style="2" hidden="1" customWidth="1"/>
    <col min="24" max="25" width="9.1796875" style="2"/>
    <col min="26" max="26" width="12" style="2" customWidth="1"/>
    <col min="27" max="27" width="14.7265625" style="2" customWidth="1"/>
    <col min="28" max="28" width="17.26953125" style="2" customWidth="1"/>
    <col min="29" max="29" width="13.81640625" style="2" customWidth="1"/>
    <col min="30" max="30" width="14.1796875" style="2" customWidth="1"/>
    <col min="31" max="31" width="13" style="2" customWidth="1"/>
    <col min="32" max="32" width="15.81640625" style="2" customWidth="1"/>
    <col min="33" max="33" width="17.26953125" style="2" customWidth="1"/>
    <col min="34" max="34" width="16.7265625" style="2" customWidth="1"/>
    <col min="35" max="35" width="18.1796875" style="2" customWidth="1"/>
    <col min="36" max="38" width="9.1796875" style="2"/>
    <col min="39" max="39" width="11.7265625" style="2" customWidth="1"/>
    <col min="40" max="40" width="15.81640625" style="3" customWidth="1"/>
    <col min="41" max="41" width="15.453125" style="2" customWidth="1"/>
    <col min="42" max="47" width="15" style="2"/>
    <col min="48" max="48" width="20.7265625" style="2" customWidth="1"/>
    <col min="49" max="49" width="16.54296875" style="2" customWidth="1"/>
    <col min="50" max="1041" width="15" style="2"/>
    <col min="1042" max="16384" width="9.1796875" style="2"/>
  </cols>
  <sheetData>
    <row r="1" spans="1:51" s="1" customFormat="1" ht="130" x14ac:dyDescent="0.25">
      <c r="A1" s="111" t="s">
        <v>0</v>
      </c>
      <c r="B1" s="112" t="s">
        <v>51</v>
      </c>
      <c r="C1" s="9" t="s">
        <v>1</v>
      </c>
      <c r="D1" s="10" t="s">
        <v>2</v>
      </c>
      <c r="E1" s="11" t="s">
        <v>58</v>
      </c>
      <c r="F1" s="9" t="s">
        <v>3</v>
      </c>
      <c r="G1" s="10" t="s">
        <v>54</v>
      </c>
      <c r="H1" s="47" t="s">
        <v>76</v>
      </c>
      <c r="I1" s="11" t="s">
        <v>75</v>
      </c>
      <c r="J1" s="9" t="s">
        <v>4</v>
      </c>
      <c r="K1" s="11" t="s">
        <v>60</v>
      </c>
      <c r="L1" s="49" t="s">
        <v>5</v>
      </c>
      <c r="M1" s="11" t="s">
        <v>61</v>
      </c>
      <c r="N1" s="9" t="s">
        <v>6</v>
      </c>
      <c r="O1" s="12" t="s">
        <v>55</v>
      </c>
      <c r="P1" s="10" t="s">
        <v>64</v>
      </c>
      <c r="Q1" s="11" t="s">
        <v>63</v>
      </c>
      <c r="R1" s="9" t="s">
        <v>7</v>
      </c>
      <c r="S1" s="11" t="s">
        <v>65</v>
      </c>
      <c r="T1" s="9" t="s">
        <v>8</v>
      </c>
      <c r="U1" s="10" t="s">
        <v>9</v>
      </c>
      <c r="V1" s="10" t="s">
        <v>10</v>
      </c>
      <c r="W1" s="11" t="s">
        <v>66</v>
      </c>
      <c r="X1" s="9" t="s">
        <v>11</v>
      </c>
      <c r="Y1" s="10" t="s">
        <v>84</v>
      </c>
      <c r="Z1" s="10" t="s">
        <v>68</v>
      </c>
      <c r="AA1" s="11" t="s">
        <v>67</v>
      </c>
      <c r="AB1" s="9" t="s">
        <v>12</v>
      </c>
      <c r="AC1" s="10" t="s">
        <v>13</v>
      </c>
      <c r="AD1" s="10" t="s">
        <v>69</v>
      </c>
      <c r="AE1" s="11" t="s">
        <v>70</v>
      </c>
      <c r="AF1" s="9" t="s">
        <v>14</v>
      </c>
      <c r="AG1" s="10" t="s">
        <v>88</v>
      </c>
      <c r="AH1" s="163" t="s">
        <v>71</v>
      </c>
      <c r="AI1" s="164" t="s">
        <v>72</v>
      </c>
      <c r="AJ1" s="9" t="s">
        <v>15</v>
      </c>
      <c r="AK1" s="10" t="s">
        <v>16</v>
      </c>
      <c r="AL1" s="10" t="s">
        <v>73</v>
      </c>
      <c r="AM1" s="11" t="s">
        <v>74</v>
      </c>
      <c r="AN1" s="34" t="s">
        <v>56</v>
      </c>
      <c r="AO1" s="38" t="s">
        <v>57</v>
      </c>
      <c r="AP1" s="147" t="s">
        <v>17</v>
      </c>
      <c r="AQ1" s="148" t="s">
        <v>18</v>
      </c>
      <c r="AR1" s="149" t="s">
        <v>19</v>
      </c>
      <c r="AS1" s="149" t="s">
        <v>20</v>
      </c>
      <c r="AT1" s="150" t="s">
        <v>21</v>
      </c>
      <c r="AU1" s="149" t="s">
        <v>22</v>
      </c>
      <c r="AV1" s="151" t="s">
        <v>23</v>
      </c>
      <c r="AW1" s="151" t="s">
        <v>24</v>
      </c>
      <c r="AX1" s="151" t="s">
        <v>25</v>
      </c>
      <c r="AY1" s="151" t="s">
        <v>26</v>
      </c>
    </row>
    <row r="2" spans="1:51" ht="14.5" x14ac:dyDescent="0.35">
      <c r="A2" s="119">
        <v>1</v>
      </c>
      <c r="B2" s="15" t="s">
        <v>27</v>
      </c>
      <c r="C2" s="16">
        <v>24016</v>
      </c>
      <c r="D2" s="17">
        <v>4069</v>
      </c>
      <c r="E2" s="152">
        <f t="shared" ref="E2:E27" si="0">IF(D2&lt;1000,1,IF(D2&lt;2000,2,IF(D2&lt;3000,3,4)))</f>
        <v>4</v>
      </c>
      <c r="F2" s="19">
        <v>33.001579</v>
      </c>
      <c r="G2" s="20">
        <f t="shared" ref="G2:G27" si="1">(F2/C2)*100</f>
        <v>0.13741496918720852</v>
      </c>
      <c r="H2" s="42">
        <f t="shared" ref="H2:H27" si="2">IF(G2&lt;1,1,IF(G2&lt;1,2,IF(G2&lt;4,3,4)))</f>
        <v>1</v>
      </c>
      <c r="I2" s="21">
        <f t="shared" ref="I2:I27" si="3">H2*2</f>
        <v>2</v>
      </c>
      <c r="J2" s="16">
        <v>150.23260999999999</v>
      </c>
      <c r="K2" s="152">
        <f t="shared" ref="K2:K27" si="4">IF(J2&lt;10,1,IF(J2&lt;50,2,IF(J2&lt;100,3,4)))</f>
        <v>4</v>
      </c>
      <c r="L2" s="43">
        <v>16</v>
      </c>
      <c r="M2" s="152">
        <f>IF(L2&lt;20,1,IF(L2&lt;50,2,IF(L2&lt;100,3,4)))</f>
        <v>1</v>
      </c>
      <c r="N2" s="19">
        <v>276.60380299999997</v>
      </c>
      <c r="O2" s="20">
        <f t="shared" ref="O2:O27" si="5">N2/C2*100</f>
        <v>1.1517480138241172</v>
      </c>
      <c r="P2" s="153">
        <f t="shared" ref="P2:P27" si="6">IF(O2&lt;1,1,IF(O2&lt;7,2,IF(O2&lt;7.5,3,4)))</f>
        <v>2</v>
      </c>
      <c r="Q2" s="152">
        <f t="shared" ref="Q2:Q27" si="7">P2*2</f>
        <v>4</v>
      </c>
      <c r="R2" s="19">
        <v>330.36003000000005</v>
      </c>
      <c r="S2" s="21">
        <f t="shared" ref="S2:S27" si="8">IF(R2&lt;100,1,IF(R2&lt;150,2,IF(R2&lt;200,3,4)))</f>
        <v>4</v>
      </c>
      <c r="T2" s="16">
        <v>1983.64</v>
      </c>
      <c r="U2" s="17">
        <v>1105.55</v>
      </c>
      <c r="V2" s="20">
        <f t="shared" ref="V2:V27" si="9">U2/T2*100</f>
        <v>55.733399205500987</v>
      </c>
      <c r="W2" s="152">
        <f t="shared" ref="W2:W27" si="10">IF(V2&lt;10,1,IF(V2&lt;40,2,IF(V2&lt;70,3,4)))</f>
        <v>3</v>
      </c>
      <c r="X2" s="19">
        <v>6473.2362999999996</v>
      </c>
      <c r="Y2" s="23">
        <f t="shared" ref="Y2:Y27" si="11">X2/C2*100</f>
        <v>26.953848684210524</v>
      </c>
      <c r="Z2" s="153">
        <f t="shared" ref="Z2:Z27" si="12">IF(Y2&lt;25,1,IF(Y2&lt;50,2,IF(Y2&lt;75,3,4)))</f>
        <v>2</v>
      </c>
      <c r="AA2" s="152">
        <f t="shared" ref="AA2:AA27" si="13">Z2*2</f>
        <v>4</v>
      </c>
      <c r="AB2" s="19">
        <v>0</v>
      </c>
      <c r="AC2" s="20">
        <f t="shared" ref="AC2:AC27" si="14">AB2/C2*100</f>
        <v>0</v>
      </c>
      <c r="AD2" s="153">
        <v>0</v>
      </c>
      <c r="AE2" s="152">
        <f t="shared" ref="AE2:AE27" si="15">AD2*3</f>
        <v>0</v>
      </c>
      <c r="AF2" s="19">
        <v>8796.4411999999993</v>
      </c>
      <c r="AG2" s="20">
        <f t="shared" ref="AG2:AG27" si="16">AF2/C2*100</f>
        <v>36.627420053297797</v>
      </c>
      <c r="AH2" s="153">
        <f>IF(AG2&lt;10,1,IF(AG2&lt;30,2,IF(AG2&lt;60,3,4)))</f>
        <v>3</v>
      </c>
      <c r="AI2" s="152">
        <f t="shared" ref="AI2:AI27" si="17">AH2*3</f>
        <v>9</v>
      </c>
      <c r="AJ2" s="19">
        <v>7567.8963120899998</v>
      </c>
      <c r="AK2" s="20">
        <f t="shared" ref="AK2:AK27" si="18">AJ2/C2*100</f>
        <v>31.51189337146069</v>
      </c>
      <c r="AL2" s="17">
        <f t="shared" ref="AL2:AL27" si="19">IF(AK2&lt;10,1,IF(AK2&lt;30,2,IF(AK2&lt;60,3,4)))</f>
        <v>3</v>
      </c>
      <c r="AM2" s="21">
        <f t="shared" ref="AM2:AM27" si="20">AL2*2</f>
        <v>6</v>
      </c>
      <c r="AN2" s="35">
        <f t="shared" ref="AN2:AN27" si="21">(AM2+AI2+AE2+AA2+S2+Q2+I2)/7</f>
        <v>4.1428571428571432</v>
      </c>
      <c r="AO2" s="39">
        <f t="shared" ref="AO2:AO27" si="22">IF(AN2&lt;2,1,IF(AN2&lt;3,2,IF(AN2&lt;4,3,4)))</f>
        <v>4</v>
      </c>
      <c r="AP2" s="155">
        <v>3</v>
      </c>
      <c r="AQ2" s="42">
        <f t="shared" ref="AQ2:AQ27" si="23">AO2*AP2</f>
        <v>12</v>
      </c>
      <c r="AR2" s="39">
        <f t="shared" ref="AR2:AR27" si="24">IF(AQ2&lt;3,1,IF(AQ2&lt;5,2,IF(AQ2&lt;12,3,4)))</f>
        <v>4</v>
      </c>
      <c r="AS2" s="39">
        <v>2</v>
      </c>
      <c r="AT2" s="46">
        <f>AR2-AS2</f>
        <v>2</v>
      </c>
      <c r="AU2" s="167">
        <f>IF(AT2&lt;-1,1,IF(AT2&lt;1,2,IF(AT2=1,3,4)))</f>
        <v>4</v>
      </c>
      <c r="AV2" s="153">
        <v>2</v>
      </c>
      <c r="AW2" s="180">
        <v>7</v>
      </c>
      <c r="AX2" s="17">
        <f>AV2*AW2</f>
        <v>14</v>
      </c>
      <c r="AY2" s="184">
        <f>IF(AX2&lt;6,1,IF(AX2&lt;12,2,IF(AX2&lt;18,3,4)))</f>
        <v>3</v>
      </c>
    </row>
    <row r="3" spans="1:51" ht="14.5" x14ac:dyDescent="0.35">
      <c r="A3" s="119">
        <v>2</v>
      </c>
      <c r="B3" s="15" t="s">
        <v>28</v>
      </c>
      <c r="C3" s="16">
        <v>3218</v>
      </c>
      <c r="D3" s="17">
        <v>1040</v>
      </c>
      <c r="E3" s="152">
        <f t="shared" si="0"/>
        <v>2</v>
      </c>
      <c r="F3" s="19">
        <v>0.60615600000000003</v>
      </c>
      <c r="G3" s="20">
        <f t="shared" si="1"/>
        <v>1.883642013673089E-2</v>
      </c>
      <c r="H3" s="42">
        <f t="shared" si="2"/>
        <v>1</v>
      </c>
      <c r="I3" s="21">
        <f t="shared" si="3"/>
        <v>2</v>
      </c>
      <c r="J3" s="16">
        <v>28.398439999999997</v>
      </c>
      <c r="K3" s="152">
        <f t="shared" si="4"/>
        <v>2</v>
      </c>
      <c r="L3" s="43">
        <v>0</v>
      </c>
      <c r="M3" s="152">
        <v>0</v>
      </c>
      <c r="N3" s="19">
        <v>9.2501309999999997</v>
      </c>
      <c r="O3" s="20">
        <f t="shared" si="5"/>
        <v>0.28744968924798009</v>
      </c>
      <c r="P3" s="153">
        <f t="shared" si="6"/>
        <v>1</v>
      </c>
      <c r="Q3" s="152">
        <f t="shared" si="7"/>
        <v>2</v>
      </c>
      <c r="R3" s="19">
        <v>28.250869999999999</v>
      </c>
      <c r="S3" s="21">
        <f t="shared" si="8"/>
        <v>1</v>
      </c>
      <c r="T3" s="16">
        <v>244.9</v>
      </c>
      <c r="U3" s="17">
        <v>129.72999999999999</v>
      </c>
      <c r="V3" s="20">
        <f t="shared" si="9"/>
        <v>52.972641894650877</v>
      </c>
      <c r="W3" s="152">
        <f t="shared" si="10"/>
        <v>3</v>
      </c>
      <c r="X3" s="19">
        <v>3179.7833000000001</v>
      </c>
      <c r="Y3" s="23">
        <f t="shared" si="11"/>
        <v>98.812408328154135</v>
      </c>
      <c r="Z3" s="153">
        <f t="shared" si="12"/>
        <v>4</v>
      </c>
      <c r="AA3" s="152">
        <f t="shared" si="13"/>
        <v>8</v>
      </c>
      <c r="AB3" s="19">
        <v>0</v>
      </c>
      <c r="AC3" s="20">
        <f t="shared" si="14"/>
        <v>0</v>
      </c>
      <c r="AD3" s="153">
        <v>0</v>
      </c>
      <c r="AE3" s="152">
        <f t="shared" si="15"/>
        <v>0</v>
      </c>
      <c r="AF3" s="19">
        <v>2705.7498999999998</v>
      </c>
      <c r="AG3" s="20">
        <f t="shared" si="16"/>
        <v>84.081724673710369</v>
      </c>
      <c r="AH3" s="153">
        <f>IF(AG3&lt;10,1,IF(AG3&lt;30,2,IF(AG3&lt;60,3,4)))</f>
        <v>4</v>
      </c>
      <c r="AI3" s="152">
        <f t="shared" si="17"/>
        <v>12</v>
      </c>
      <c r="AJ3" s="19">
        <v>1819.9798080999999</v>
      </c>
      <c r="AK3" s="20">
        <f t="shared" si="18"/>
        <v>56.556240152268487</v>
      </c>
      <c r="AL3" s="17">
        <f t="shared" si="19"/>
        <v>3</v>
      </c>
      <c r="AM3" s="21">
        <f t="shared" si="20"/>
        <v>6</v>
      </c>
      <c r="AN3" s="35">
        <f t="shared" si="21"/>
        <v>4.4285714285714288</v>
      </c>
      <c r="AO3" s="39">
        <f t="shared" si="22"/>
        <v>4</v>
      </c>
      <c r="AP3" s="155">
        <v>2</v>
      </c>
      <c r="AQ3" s="42">
        <f t="shared" si="23"/>
        <v>8</v>
      </c>
      <c r="AR3" s="39">
        <f t="shared" si="24"/>
        <v>3</v>
      </c>
      <c r="AS3" s="39">
        <v>1</v>
      </c>
      <c r="AT3" s="46">
        <f>AR3-AS3</f>
        <v>2</v>
      </c>
      <c r="AU3" s="167">
        <f>IF(AT3&lt;-1,1,IF(AT3&lt;1,2,IF(AT3=1,3,4)))</f>
        <v>4</v>
      </c>
      <c r="AV3" s="153">
        <v>2</v>
      </c>
      <c r="AW3" s="180">
        <v>7</v>
      </c>
      <c r="AX3" s="17">
        <f t="shared" ref="AX3:AX27" si="25">AV3*AW3</f>
        <v>14</v>
      </c>
      <c r="AY3" s="184">
        <f t="shared" ref="AY3:AY27" si="26">IF(AX3&lt;6,1,IF(AX3&lt;12,2,IF(AX3&lt;18,3,4)))</f>
        <v>3</v>
      </c>
    </row>
    <row r="4" spans="1:51" ht="26" x14ac:dyDescent="0.35">
      <c r="A4" s="119">
        <v>3</v>
      </c>
      <c r="B4" s="24" t="s">
        <v>52</v>
      </c>
      <c r="C4" s="16">
        <v>1151</v>
      </c>
      <c r="D4" s="17">
        <v>179</v>
      </c>
      <c r="E4" s="152">
        <f t="shared" si="0"/>
        <v>1</v>
      </c>
      <c r="F4" s="19">
        <v>0.36213800000000002</v>
      </c>
      <c r="G4" s="20">
        <f t="shared" si="1"/>
        <v>3.1462901824500442E-2</v>
      </c>
      <c r="H4" s="42">
        <f t="shared" si="2"/>
        <v>1</v>
      </c>
      <c r="I4" s="21">
        <f t="shared" si="3"/>
        <v>2</v>
      </c>
      <c r="J4" s="16">
        <v>6.0833999999999993</v>
      </c>
      <c r="K4" s="152">
        <f t="shared" si="4"/>
        <v>1</v>
      </c>
      <c r="L4" s="43">
        <v>8</v>
      </c>
      <c r="M4" s="152">
        <f t="shared" ref="M4:M14" si="27">IF(L4&lt;20,1,IF(L4&lt;50,2,IF(L4&lt;100,3,4)))</f>
        <v>1</v>
      </c>
      <c r="N4" s="19">
        <v>11.295439</v>
      </c>
      <c r="O4" s="20">
        <f t="shared" si="5"/>
        <v>0.98135873153779329</v>
      </c>
      <c r="P4" s="153">
        <f t="shared" si="6"/>
        <v>1</v>
      </c>
      <c r="Q4" s="152">
        <f t="shared" si="7"/>
        <v>2</v>
      </c>
      <c r="R4" s="19">
        <v>12.434059999999999</v>
      </c>
      <c r="S4" s="21">
        <f t="shared" si="8"/>
        <v>1</v>
      </c>
      <c r="T4" s="16">
        <v>500.85</v>
      </c>
      <c r="U4" s="17">
        <v>170.44</v>
      </c>
      <c r="V4" s="20">
        <f t="shared" si="9"/>
        <v>34.030148747129878</v>
      </c>
      <c r="W4" s="152">
        <f t="shared" si="10"/>
        <v>2</v>
      </c>
      <c r="X4" s="19">
        <v>85.769499999999994</v>
      </c>
      <c r="Y4" s="23">
        <f t="shared" si="11"/>
        <v>7.4517376194613378</v>
      </c>
      <c r="Z4" s="153">
        <f t="shared" si="12"/>
        <v>1</v>
      </c>
      <c r="AA4" s="152">
        <f t="shared" si="13"/>
        <v>2</v>
      </c>
      <c r="AB4" s="19">
        <v>0</v>
      </c>
      <c r="AC4" s="20">
        <f t="shared" si="14"/>
        <v>0</v>
      </c>
      <c r="AD4" s="153">
        <v>0</v>
      </c>
      <c r="AE4" s="152">
        <f t="shared" si="15"/>
        <v>0</v>
      </c>
      <c r="AF4" s="19">
        <v>0</v>
      </c>
      <c r="AG4" s="20">
        <f t="shared" si="16"/>
        <v>0</v>
      </c>
      <c r="AH4" s="153">
        <v>0</v>
      </c>
      <c r="AI4" s="152">
        <f t="shared" si="17"/>
        <v>0</v>
      </c>
      <c r="AJ4" s="19">
        <v>140.276665334</v>
      </c>
      <c r="AK4" s="20">
        <f t="shared" si="18"/>
        <v>12.187373182797568</v>
      </c>
      <c r="AL4" s="17">
        <f t="shared" si="19"/>
        <v>2</v>
      </c>
      <c r="AM4" s="21">
        <f t="shared" si="20"/>
        <v>4</v>
      </c>
      <c r="AN4" s="35">
        <f t="shared" si="21"/>
        <v>1.5714285714285714</v>
      </c>
      <c r="AO4" s="39">
        <f t="shared" si="22"/>
        <v>1</v>
      </c>
      <c r="AP4" s="155">
        <v>3</v>
      </c>
      <c r="AQ4" s="42">
        <f t="shared" si="23"/>
        <v>3</v>
      </c>
      <c r="AR4" s="39">
        <f t="shared" si="24"/>
        <v>2</v>
      </c>
      <c r="AS4" s="39">
        <v>2</v>
      </c>
      <c r="AT4" s="46">
        <f>AR4-AS4</f>
        <v>0</v>
      </c>
      <c r="AU4" s="165">
        <f>IF(AT4&lt;-1,1,IF(AT4&lt;1,2,IF(AT4=1,3,4)))</f>
        <v>2</v>
      </c>
      <c r="AV4" s="153">
        <v>2</v>
      </c>
      <c r="AW4" s="180">
        <v>7</v>
      </c>
      <c r="AX4" s="17">
        <f t="shared" si="25"/>
        <v>14</v>
      </c>
      <c r="AY4" s="184">
        <f t="shared" si="26"/>
        <v>3</v>
      </c>
    </row>
    <row r="5" spans="1:51" ht="14.5" x14ac:dyDescent="0.35">
      <c r="A5" s="119">
        <v>4</v>
      </c>
      <c r="B5" s="15" t="s">
        <v>29</v>
      </c>
      <c r="C5" s="16">
        <v>2072</v>
      </c>
      <c r="D5" s="17">
        <v>733</v>
      </c>
      <c r="E5" s="152">
        <f t="shared" si="0"/>
        <v>1</v>
      </c>
      <c r="F5" s="19">
        <v>2.5038650000000002</v>
      </c>
      <c r="G5" s="20">
        <f t="shared" si="1"/>
        <v>0.12084290540540542</v>
      </c>
      <c r="H5" s="42">
        <f t="shared" si="2"/>
        <v>1</v>
      </c>
      <c r="I5" s="21">
        <f t="shared" si="3"/>
        <v>2</v>
      </c>
      <c r="J5" s="16">
        <v>17.450020000000002</v>
      </c>
      <c r="K5" s="152">
        <f t="shared" si="4"/>
        <v>2</v>
      </c>
      <c r="L5" s="43">
        <v>7</v>
      </c>
      <c r="M5" s="152">
        <f t="shared" si="27"/>
        <v>1</v>
      </c>
      <c r="N5" s="19">
        <v>8.1199349999999999</v>
      </c>
      <c r="O5" s="20">
        <f t="shared" si="5"/>
        <v>0.39188875482625485</v>
      </c>
      <c r="P5" s="153">
        <f t="shared" si="6"/>
        <v>1</v>
      </c>
      <c r="Q5" s="152">
        <f t="shared" si="7"/>
        <v>2</v>
      </c>
      <c r="R5" s="19">
        <v>52.636650000000003</v>
      </c>
      <c r="S5" s="21">
        <f t="shared" si="8"/>
        <v>1</v>
      </c>
      <c r="T5" s="16">
        <v>711.89</v>
      </c>
      <c r="U5" s="17">
        <v>525.46</v>
      </c>
      <c r="V5" s="20">
        <f t="shared" si="9"/>
        <v>73.811965331722604</v>
      </c>
      <c r="W5" s="152">
        <f t="shared" si="10"/>
        <v>4</v>
      </c>
      <c r="X5" s="19">
        <v>562.21299999999997</v>
      </c>
      <c r="Y5" s="23">
        <f t="shared" si="11"/>
        <v>27.133832046332046</v>
      </c>
      <c r="Z5" s="153">
        <f t="shared" si="12"/>
        <v>2</v>
      </c>
      <c r="AA5" s="152">
        <f t="shared" si="13"/>
        <v>4</v>
      </c>
      <c r="AB5" s="19">
        <v>0</v>
      </c>
      <c r="AC5" s="20">
        <f t="shared" si="14"/>
        <v>0</v>
      </c>
      <c r="AD5" s="153">
        <v>0</v>
      </c>
      <c r="AE5" s="152">
        <f t="shared" si="15"/>
        <v>0</v>
      </c>
      <c r="AF5" s="19">
        <v>582.20360000000005</v>
      </c>
      <c r="AG5" s="20">
        <f t="shared" si="16"/>
        <v>28.098629343629344</v>
      </c>
      <c r="AH5" s="153">
        <f t="shared" ref="AH5:AH23" si="28">IF(AG5&lt;10,1,IF(AG5&lt;30,2,IF(AG5&lt;60,3,4)))</f>
        <v>2</v>
      </c>
      <c r="AI5" s="152">
        <f t="shared" si="17"/>
        <v>6</v>
      </c>
      <c r="AJ5" s="19">
        <v>1068.64684708</v>
      </c>
      <c r="AK5" s="20">
        <f t="shared" si="18"/>
        <v>51.575620032818534</v>
      </c>
      <c r="AL5" s="17">
        <f t="shared" si="19"/>
        <v>3</v>
      </c>
      <c r="AM5" s="21">
        <f t="shared" si="20"/>
        <v>6</v>
      </c>
      <c r="AN5" s="35">
        <f t="shared" si="21"/>
        <v>3</v>
      </c>
      <c r="AO5" s="39">
        <f t="shared" si="22"/>
        <v>3</v>
      </c>
      <c r="AP5" s="155">
        <v>2</v>
      </c>
      <c r="AQ5" s="42">
        <f t="shared" si="23"/>
        <v>6</v>
      </c>
      <c r="AR5" s="39">
        <f t="shared" si="24"/>
        <v>3</v>
      </c>
      <c r="AS5" s="39">
        <v>2</v>
      </c>
      <c r="AT5" s="46">
        <f>AR5-AS5</f>
        <v>1</v>
      </c>
      <c r="AU5" s="166">
        <f>IF(AT5&lt;-1,1,IF(AT5&lt;1,2,IF(AT5=1,3,4)))</f>
        <v>3</v>
      </c>
      <c r="AV5" s="153">
        <v>2</v>
      </c>
      <c r="AW5" s="180">
        <v>7</v>
      </c>
      <c r="AX5" s="17">
        <f t="shared" si="25"/>
        <v>14</v>
      </c>
      <c r="AY5" s="184">
        <f t="shared" si="26"/>
        <v>3</v>
      </c>
    </row>
    <row r="6" spans="1:51" ht="14.5" x14ac:dyDescent="0.35">
      <c r="A6" s="119">
        <v>5</v>
      </c>
      <c r="B6" s="15" t="s">
        <v>30</v>
      </c>
      <c r="C6" s="16">
        <v>8249</v>
      </c>
      <c r="D6" s="17">
        <v>1644</v>
      </c>
      <c r="E6" s="152">
        <f t="shared" si="0"/>
        <v>2</v>
      </c>
      <c r="F6" s="19">
        <v>6.7809749999999998</v>
      </c>
      <c r="G6" s="20">
        <f t="shared" si="1"/>
        <v>8.220360043641653E-2</v>
      </c>
      <c r="H6" s="42">
        <f t="shared" si="2"/>
        <v>1</v>
      </c>
      <c r="I6" s="21">
        <f t="shared" si="3"/>
        <v>2</v>
      </c>
      <c r="J6" s="16">
        <v>67.598710000000011</v>
      </c>
      <c r="K6" s="152">
        <f t="shared" si="4"/>
        <v>3</v>
      </c>
      <c r="L6" s="43">
        <v>13</v>
      </c>
      <c r="M6" s="152">
        <f t="shared" si="27"/>
        <v>1</v>
      </c>
      <c r="N6" s="19">
        <v>365.81712700000003</v>
      </c>
      <c r="O6" s="20">
        <f t="shared" si="5"/>
        <v>4.4346845314583589</v>
      </c>
      <c r="P6" s="153">
        <f t="shared" si="6"/>
        <v>2</v>
      </c>
      <c r="Q6" s="152">
        <f t="shared" si="7"/>
        <v>4</v>
      </c>
      <c r="R6" s="19">
        <v>162.23176000000001</v>
      </c>
      <c r="S6" s="21">
        <f t="shared" si="8"/>
        <v>3</v>
      </c>
      <c r="T6" s="16">
        <v>1234.46</v>
      </c>
      <c r="U6" s="17">
        <v>834.73</v>
      </c>
      <c r="V6" s="20">
        <f t="shared" si="9"/>
        <v>67.619039904087614</v>
      </c>
      <c r="W6" s="152">
        <f t="shared" si="10"/>
        <v>3</v>
      </c>
      <c r="X6" s="19">
        <v>3862.2406000000001</v>
      </c>
      <c r="Y6" s="23">
        <f t="shared" si="11"/>
        <v>46.820712813674383</v>
      </c>
      <c r="Z6" s="153">
        <f t="shared" si="12"/>
        <v>2</v>
      </c>
      <c r="AA6" s="152">
        <f t="shared" si="13"/>
        <v>4</v>
      </c>
      <c r="AB6" s="19">
        <v>194.055331</v>
      </c>
      <c r="AC6" s="20">
        <f t="shared" si="14"/>
        <v>2.3524709783004001</v>
      </c>
      <c r="AD6" s="153">
        <f>IF(AC6&lt;1,1,IF(AC6&lt;10,2,IF(AC6&lt;15,3,4)))</f>
        <v>2</v>
      </c>
      <c r="AE6" s="152">
        <f t="shared" si="15"/>
        <v>6</v>
      </c>
      <c r="AF6" s="19">
        <v>1624.5944999999999</v>
      </c>
      <c r="AG6" s="20">
        <f t="shared" si="16"/>
        <v>19.694441750515214</v>
      </c>
      <c r="AH6" s="153">
        <f t="shared" si="28"/>
        <v>2</v>
      </c>
      <c r="AI6" s="152">
        <f t="shared" si="17"/>
        <v>6</v>
      </c>
      <c r="AJ6" s="19">
        <v>4477.9643961600004</v>
      </c>
      <c r="AK6" s="20">
        <f t="shared" si="18"/>
        <v>54.284936309370835</v>
      </c>
      <c r="AL6" s="17">
        <f t="shared" si="19"/>
        <v>3</v>
      </c>
      <c r="AM6" s="21">
        <f t="shared" si="20"/>
        <v>6</v>
      </c>
      <c r="AN6" s="35">
        <f t="shared" si="21"/>
        <v>4.4285714285714288</v>
      </c>
      <c r="AO6" s="39">
        <f t="shared" si="22"/>
        <v>4</v>
      </c>
      <c r="AP6" s="155">
        <v>1</v>
      </c>
      <c r="AQ6" s="42">
        <f t="shared" si="23"/>
        <v>4</v>
      </c>
      <c r="AR6" s="39">
        <f t="shared" si="24"/>
        <v>2</v>
      </c>
      <c r="AS6" s="39" t="s">
        <v>82</v>
      </c>
      <c r="AT6" s="39" t="s">
        <v>82</v>
      </c>
      <c r="AU6" s="165">
        <f>AR6</f>
        <v>2</v>
      </c>
      <c r="AV6" s="153">
        <v>2</v>
      </c>
      <c r="AW6" s="180">
        <v>7</v>
      </c>
      <c r="AX6" s="17">
        <f t="shared" si="25"/>
        <v>14</v>
      </c>
      <c r="AY6" s="184">
        <f t="shared" si="26"/>
        <v>3</v>
      </c>
    </row>
    <row r="7" spans="1:51" ht="14.5" x14ac:dyDescent="0.35">
      <c r="A7" s="119">
        <v>6</v>
      </c>
      <c r="B7" s="15" t="s">
        <v>31</v>
      </c>
      <c r="C7" s="16">
        <v>15255</v>
      </c>
      <c r="D7" s="17">
        <v>4985</v>
      </c>
      <c r="E7" s="152">
        <f t="shared" si="0"/>
        <v>4</v>
      </c>
      <c r="F7" s="19">
        <v>127.433093</v>
      </c>
      <c r="G7" s="20">
        <f t="shared" si="1"/>
        <v>0.83535295313012137</v>
      </c>
      <c r="H7" s="42">
        <f t="shared" si="2"/>
        <v>1</v>
      </c>
      <c r="I7" s="21">
        <f t="shared" si="3"/>
        <v>2</v>
      </c>
      <c r="J7" s="16">
        <v>105.06946000000001</v>
      </c>
      <c r="K7" s="152">
        <f t="shared" si="4"/>
        <v>4</v>
      </c>
      <c r="L7" s="43">
        <v>1</v>
      </c>
      <c r="M7" s="152">
        <f t="shared" si="27"/>
        <v>1</v>
      </c>
      <c r="N7" s="19">
        <v>37.675422999999995</v>
      </c>
      <c r="O7" s="20">
        <f t="shared" si="5"/>
        <v>0.24697098000655521</v>
      </c>
      <c r="P7" s="153">
        <f t="shared" si="6"/>
        <v>1</v>
      </c>
      <c r="Q7" s="152">
        <f t="shared" si="7"/>
        <v>2</v>
      </c>
      <c r="R7" s="19">
        <v>110.63877000000001</v>
      </c>
      <c r="S7" s="21">
        <f t="shared" si="8"/>
        <v>2</v>
      </c>
      <c r="T7" s="16">
        <v>993.08</v>
      </c>
      <c r="U7" s="17">
        <v>591.16</v>
      </c>
      <c r="V7" s="20">
        <f t="shared" si="9"/>
        <v>59.527933298425097</v>
      </c>
      <c r="W7" s="152">
        <f t="shared" si="10"/>
        <v>3</v>
      </c>
      <c r="X7" s="19">
        <v>7123.1378999999997</v>
      </c>
      <c r="Y7" s="23">
        <f t="shared" si="11"/>
        <v>46.693791543756141</v>
      </c>
      <c r="Z7" s="153">
        <f t="shared" si="12"/>
        <v>2</v>
      </c>
      <c r="AA7" s="152">
        <f t="shared" si="13"/>
        <v>4</v>
      </c>
      <c r="AB7" s="19">
        <v>0</v>
      </c>
      <c r="AC7" s="20">
        <f t="shared" si="14"/>
        <v>0</v>
      </c>
      <c r="AD7" s="153">
        <v>0</v>
      </c>
      <c r="AE7" s="152">
        <f t="shared" si="15"/>
        <v>0</v>
      </c>
      <c r="AF7" s="19">
        <v>10751.1019</v>
      </c>
      <c r="AG7" s="20">
        <f t="shared" si="16"/>
        <v>70.475921992789253</v>
      </c>
      <c r="AH7" s="153">
        <f t="shared" si="28"/>
        <v>4</v>
      </c>
      <c r="AI7" s="152">
        <f t="shared" si="17"/>
        <v>12</v>
      </c>
      <c r="AJ7" s="19">
        <v>5233.4403823499997</v>
      </c>
      <c r="AK7" s="20">
        <f t="shared" si="18"/>
        <v>34.306393853490661</v>
      </c>
      <c r="AL7" s="17">
        <f t="shared" si="19"/>
        <v>3</v>
      </c>
      <c r="AM7" s="21">
        <f t="shared" si="20"/>
        <v>6</v>
      </c>
      <c r="AN7" s="35">
        <f t="shared" si="21"/>
        <v>4</v>
      </c>
      <c r="AO7" s="39">
        <f t="shared" si="22"/>
        <v>4</v>
      </c>
      <c r="AP7" s="155">
        <v>2</v>
      </c>
      <c r="AQ7" s="42">
        <f t="shared" si="23"/>
        <v>8</v>
      </c>
      <c r="AR7" s="39">
        <f t="shared" si="24"/>
        <v>3</v>
      </c>
      <c r="AS7" s="39">
        <v>2</v>
      </c>
      <c r="AT7" s="46">
        <f t="shared" ref="AT7:AT27" si="29">AR7-AS7</f>
        <v>1</v>
      </c>
      <c r="AU7" s="166">
        <f t="shared" ref="AU7:AU27" si="30">IF(AT7&lt;-1,1,IF(AT7&lt;1,2,IF(AT7=1,3,4)))</f>
        <v>3</v>
      </c>
      <c r="AV7" s="153">
        <v>2</v>
      </c>
      <c r="AW7" s="180">
        <v>7</v>
      </c>
      <c r="AX7" s="17">
        <f t="shared" si="25"/>
        <v>14</v>
      </c>
      <c r="AY7" s="184">
        <f t="shared" si="26"/>
        <v>3</v>
      </c>
    </row>
    <row r="8" spans="1:51" ht="14.5" x14ac:dyDescent="0.35">
      <c r="A8" s="119">
        <v>7</v>
      </c>
      <c r="B8" s="15" t="s">
        <v>32</v>
      </c>
      <c r="C8" s="16">
        <v>7545</v>
      </c>
      <c r="D8" s="17">
        <v>855</v>
      </c>
      <c r="E8" s="152">
        <f t="shared" si="0"/>
        <v>1</v>
      </c>
      <c r="F8" s="19">
        <v>229.62782000000001</v>
      </c>
      <c r="G8" s="20">
        <f t="shared" si="1"/>
        <v>3.0434436050364484</v>
      </c>
      <c r="H8" s="42">
        <f t="shared" si="2"/>
        <v>3</v>
      </c>
      <c r="I8" s="21">
        <f t="shared" si="3"/>
        <v>6</v>
      </c>
      <c r="J8" s="16">
        <v>12.932739999999999</v>
      </c>
      <c r="K8" s="152">
        <f t="shared" si="4"/>
        <v>2</v>
      </c>
      <c r="L8" s="43">
        <v>12</v>
      </c>
      <c r="M8" s="152">
        <f t="shared" si="27"/>
        <v>1</v>
      </c>
      <c r="N8" s="19">
        <v>21.718239999999998</v>
      </c>
      <c r="O8" s="20">
        <f t="shared" si="5"/>
        <v>0.28784943671305496</v>
      </c>
      <c r="P8" s="153">
        <f t="shared" si="6"/>
        <v>1</v>
      </c>
      <c r="Q8" s="152">
        <f t="shared" si="7"/>
        <v>2</v>
      </c>
      <c r="R8" s="19">
        <v>216.51510999999999</v>
      </c>
      <c r="S8" s="21">
        <f t="shared" si="8"/>
        <v>4</v>
      </c>
      <c r="T8" s="16">
        <v>831.6</v>
      </c>
      <c r="U8" s="17">
        <v>531.22</v>
      </c>
      <c r="V8" s="20">
        <f t="shared" si="9"/>
        <v>63.879268879268878</v>
      </c>
      <c r="W8" s="152">
        <f t="shared" si="10"/>
        <v>3</v>
      </c>
      <c r="X8" s="19">
        <v>6358.7039999999997</v>
      </c>
      <c r="Y8" s="23">
        <f t="shared" si="11"/>
        <v>84.277057654075534</v>
      </c>
      <c r="Z8" s="153">
        <f t="shared" si="12"/>
        <v>4</v>
      </c>
      <c r="AA8" s="152">
        <f t="shared" si="13"/>
        <v>8</v>
      </c>
      <c r="AB8" s="19">
        <v>270.65278000000001</v>
      </c>
      <c r="AC8" s="20">
        <f t="shared" si="14"/>
        <v>3.5871806494367129</v>
      </c>
      <c r="AD8" s="153">
        <f>IF(AC8&lt;1,1,IF(AC8&lt;10,2,IF(AC8&lt;15,3,4)))</f>
        <v>2</v>
      </c>
      <c r="AE8" s="152">
        <f t="shared" si="15"/>
        <v>6</v>
      </c>
      <c r="AF8" s="19">
        <v>5578.4973</v>
      </c>
      <c r="AG8" s="20">
        <f t="shared" si="16"/>
        <v>73.936345924453278</v>
      </c>
      <c r="AH8" s="153">
        <f t="shared" si="28"/>
        <v>4</v>
      </c>
      <c r="AI8" s="152">
        <f t="shared" si="17"/>
        <v>12</v>
      </c>
      <c r="AJ8" s="19">
        <v>6314.8845231200003</v>
      </c>
      <c r="AK8" s="20">
        <f t="shared" si="18"/>
        <v>83.696282612591119</v>
      </c>
      <c r="AL8" s="17">
        <f t="shared" si="19"/>
        <v>4</v>
      </c>
      <c r="AM8" s="21">
        <f t="shared" si="20"/>
        <v>8</v>
      </c>
      <c r="AN8" s="35">
        <f t="shared" si="21"/>
        <v>6.5714285714285712</v>
      </c>
      <c r="AO8" s="39">
        <f t="shared" si="22"/>
        <v>4</v>
      </c>
      <c r="AP8" s="155">
        <v>1</v>
      </c>
      <c r="AQ8" s="42">
        <f t="shared" si="23"/>
        <v>4</v>
      </c>
      <c r="AR8" s="39">
        <f t="shared" si="24"/>
        <v>2</v>
      </c>
      <c r="AS8" s="39">
        <v>2</v>
      </c>
      <c r="AT8" s="46">
        <f t="shared" si="29"/>
        <v>0</v>
      </c>
      <c r="AU8" s="165">
        <f t="shared" si="30"/>
        <v>2</v>
      </c>
      <c r="AV8" s="153">
        <v>2</v>
      </c>
      <c r="AW8" s="180">
        <v>7</v>
      </c>
      <c r="AX8" s="17">
        <f t="shared" si="25"/>
        <v>14</v>
      </c>
      <c r="AY8" s="184">
        <f t="shared" si="26"/>
        <v>3</v>
      </c>
    </row>
    <row r="9" spans="1:51" ht="14.5" x14ac:dyDescent="0.35">
      <c r="A9" s="119">
        <v>8</v>
      </c>
      <c r="B9" s="15" t="s">
        <v>33</v>
      </c>
      <c r="C9" s="16">
        <v>3799</v>
      </c>
      <c r="D9" s="17">
        <v>445</v>
      </c>
      <c r="E9" s="152">
        <f t="shared" si="0"/>
        <v>1</v>
      </c>
      <c r="F9" s="19">
        <v>12.795802</v>
      </c>
      <c r="G9" s="20">
        <f t="shared" si="1"/>
        <v>0.33682026849170832</v>
      </c>
      <c r="H9" s="42">
        <f t="shared" si="2"/>
        <v>1</v>
      </c>
      <c r="I9" s="21">
        <f t="shared" si="3"/>
        <v>2</v>
      </c>
      <c r="J9" s="16">
        <v>8.4078900000000001</v>
      </c>
      <c r="K9" s="152">
        <f t="shared" si="4"/>
        <v>1</v>
      </c>
      <c r="L9" s="43">
        <v>7</v>
      </c>
      <c r="M9" s="152">
        <f t="shared" si="27"/>
        <v>1</v>
      </c>
      <c r="N9" s="19">
        <v>20.61111</v>
      </c>
      <c r="O9" s="20">
        <f t="shared" si="5"/>
        <v>0.54254040536983417</v>
      </c>
      <c r="P9" s="153">
        <f t="shared" si="6"/>
        <v>1</v>
      </c>
      <c r="Q9" s="152">
        <f t="shared" si="7"/>
        <v>2</v>
      </c>
      <c r="R9" s="19">
        <v>69.709509999999995</v>
      </c>
      <c r="S9" s="21">
        <f t="shared" si="8"/>
        <v>1</v>
      </c>
      <c r="T9" s="16">
        <v>485.02</v>
      </c>
      <c r="U9" s="17">
        <v>244.44</v>
      </c>
      <c r="V9" s="20">
        <f t="shared" si="9"/>
        <v>50.397921735186181</v>
      </c>
      <c r="W9" s="152">
        <f t="shared" si="10"/>
        <v>3</v>
      </c>
      <c r="X9" s="19">
        <v>3161.0758999999998</v>
      </c>
      <c r="Y9" s="23">
        <f t="shared" si="11"/>
        <v>83.208104764411686</v>
      </c>
      <c r="Z9" s="153">
        <f t="shared" si="12"/>
        <v>4</v>
      </c>
      <c r="AA9" s="152">
        <f t="shared" si="13"/>
        <v>8</v>
      </c>
      <c r="AB9" s="19">
        <v>713.12683400000003</v>
      </c>
      <c r="AC9" s="20">
        <f t="shared" si="14"/>
        <v>18.771435483021847</v>
      </c>
      <c r="AD9" s="153">
        <f>IF(AC9&lt;1,1,IF(AC9&lt;10,2,IF(AC9&lt;15,3,4)))</f>
        <v>4</v>
      </c>
      <c r="AE9" s="152">
        <f t="shared" si="15"/>
        <v>12</v>
      </c>
      <c r="AF9" s="19">
        <v>2507.4630000000002</v>
      </c>
      <c r="AG9" s="20">
        <f t="shared" si="16"/>
        <v>66.003237694130036</v>
      </c>
      <c r="AH9" s="153">
        <f t="shared" si="28"/>
        <v>4</v>
      </c>
      <c r="AI9" s="152">
        <f t="shared" si="17"/>
        <v>12</v>
      </c>
      <c r="AJ9" s="19">
        <v>2538.04267596</v>
      </c>
      <c r="AK9" s="20">
        <f t="shared" si="18"/>
        <v>66.808177835219794</v>
      </c>
      <c r="AL9" s="17">
        <f t="shared" si="19"/>
        <v>4</v>
      </c>
      <c r="AM9" s="21">
        <f t="shared" si="20"/>
        <v>8</v>
      </c>
      <c r="AN9" s="35">
        <f t="shared" si="21"/>
        <v>6.4285714285714288</v>
      </c>
      <c r="AO9" s="39">
        <f t="shared" si="22"/>
        <v>4</v>
      </c>
      <c r="AP9" s="155">
        <v>1</v>
      </c>
      <c r="AQ9" s="42">
        <f t="shared" si="23"/>
        <v>4</v>
      </c>
      <c r="AR9" s="39">
        <f t="shared" si="24"/>
        <v>2</v>
      </c>
      <c r="AS9" s="39">
        <v>3</v>
      </c>
      <c r="AT9" s="46">
        <f t="shared" si="29"/>
        <v>-1</v>
      </c>
      <c r="AU9" s="165">
        <f t="shared" si="30"/>
        <v>2</v>
      </c>
      <c r="AV9" s="153">
        <v>2</v>
      </c>
      <c r="AW9" s="180">
        <v>7</v>
      </c>
      <c r="AX9" s="17">
        <f t="shared" si="25"/>
        <v>14</v>
      </c>
      <c r="AY9" s="184">
        <f t="shared" si="26"/>
        <v>3</v>
      </c>
    </row>
    <row r="10" spans="1:51" ht="14.5" x14ac:dyDescent="0.35">
      <c r="A10" s="119">
        <v>9</v>
      </c>
      <c r="B10" s="15" t="s">
        <v>34</v>
      </c>
      <c r="C10" s="16">
        <v>13033</v>
      </c>
      <c r="D10" s="17">
        <v>6048</v>
      </c>
      <c r="E10" s="152">
        <f t="shared" si="0"/>
        <v>4</v>
      </c>
      <c r="F10" s="19">
        <v>16.965933</v>
      </c>
      <c r="G10" s="20">
        <f t="shared" si="1"/>
        <v>0.13017672830507174</v>
      </c>
      <c r="H10" s="42">
        <f t="shared" si="2"/>
        <v>1</v>
      </c>
      <c r="I10" s="21">
        <f t="shared" si="3"/>
        <v>2</v>
      </c>
      <c r="J10" s="16">
        <v>144.59032999999999</v>
      </c>
      <c r="K10" s="152">
        <f t="shared" si="4"/>
        <v>4</v>
      </c>
      <c r="L10" s="43">
        <v>1</v>
      </c>
      <c r="M10" s="152">
        <f t="shared" si="27"/>
        <v>1</v>
      </c>
      <c r="N10" s="19">
        <v>38.773687000000002</v>
      </c>
      <c r="O10" s="20">
        <f t="shared" si="5"/>
        <v>0.29750392848921969</v>
      </c>
      <c r="P10" s="153">
        <f t="shared" si="6"/>
        <v>1</v>
      </c>
      <c r="Q10" s="152">
        <f t="shared" si="7"/>
        <v>2</v>
      </c>
      <c r="R10" s="19">
        <v>311.91379000000001</v>
      </c>
      <c r="S10" s="21">
        <f t="shared" si="8"/>
        <v>4</v>
      </c>
      <c r="T10" s="16">
        <v>1148</v>
      </c>
      <c r="U10" s="17">
        <v>835.44</v>
      </c>
      <c r="V10" s="20">
        <f t="shared" si="9"/>
        <v>72.773519163763069</v>
      </c>
      <c r="W10" s="152">
        <f t="shared" si="10"/>
        <v>4</v>
      </c>
      <c r="X10" s="19">
        <v>3576.4594999999999</v>
      </c>
      <c r="Y10" s="23">
        <f t="shared" si="11"/>
        <v>27.441567559272617</v>
      </c>
      <c r="Z10" s="153">
        <f t="shared" si="12"/>
        <v>2</v>
      </c>
      <c r="AA10" s="152">
        <f t="shared" si="13"/>
        <v>4</v>
      </c>
      <c r="AB10" s="19">
        <v>0</v>
      </c>
      <c r="AC10" s="20">
        <f t="shared" si="14"/>
        <v>0</v>
      </c>
      <c r="AD10" s="153">
        <v>0</v>
      </c>
      <c r="AE10" s="152">
        <f t="shared" si="15"/>
        <v>0</v>
      </c>
      <c r="AF10" s="19">
        <v>3486.4195</v>
      </c>
      <c r="AG10" s="20">
        <f t="shared" si="16"/>
        <v>26.750705900406658</v>
      </c>
      <c r="AH10" s="153">
        <f t="shared" si="28"/>
        <v>2</v>
      </c>
      <c r="AI10" s="152">
        <f t="shared" si="17"/>
        <v>6</v>
      </c>
      <c r="AJ10" s="19">
        <v>3834.4667261899999</v>
      </c>
      <c r="AK10" s="20">
        <f t="shared" si="18"/>
        <v>29.421213275454615</v>
      </c>
      <c r="AL10" s="17">
        <f t="shared" si="19"/>
        <v>2</v>
      </c>
      <c r="AM10" s="21">
        <f t="shared" si="20"/>
        <v>4</v>
      </c>
      <c r="AN10" s="35">
        <f t="shared" si="21"/>
        <v>3.1428571428571428</v>
      </c>
      <c r="AO10" s="39">
        <f t="shared" si="22"/>
        <v>3</v>
      </c>
      <c r="AP10" s="155">
        <v>2</v>
      </c>
      <c r="AQ10" s="42">
        <f t="shared" si="23"/>
        <v>6</v>
      </c>
      <c r="AR10" s="39">
        <f t="shared" si="24"/>
        <v>3</v>
      </c>
      <c r="AS10" s="39">
        <v>2</v>
      </c>
      <c r="AT10" s="46">
        <f t="shared" si="29"/>
        <v>1</v>
      </c>
      <c r="AU10" s="166">
        <f t="shared" si="30"/>
        <v>3</v>
      </c>
      <c r="AV10" s="153">
        <v>2</v>
      </c>
      <c r="AW10" s="180">
        <v>7</v>
      </c>
      <c r="AX10" s="17">
        <f t="shared" si="25"/>
        <v>14</v>
      </c>
      <c r="AY10" s="184">
        <f t="shared" si="26"/>
        <v>3</v>
      </c>
    </row>
    <row r="11" spans="1:51" ht="14.5" x14ac:dyDescent="0.35">
      <c r="A11" s="119">
        <v>10</v>
      </c>
      <c r="B11" s="15" t="s">
        <v>35</v>
      </c>
      <c r="C11" s="16">
        <v>10485</v>
      </c>
      <c r="D11" s="17">
        <v>2319</v>
      </c>
      <c r="E11" s="152">
        <f t="shared" si="0"/>
        <v>3</v>
      </c>
      <c r="F11" s="19">
        <v>5.8714149999999998</v>
      </c>
      <c r="G11" s="20">
        <f t="shared" si="1"/>
        <v>5.5998235574630427E-2</v>
      </c>
      <c r="H11" s="42">
        <f t="shared" si="2"/>
        <v>1</v>
      </c>
      <c r="I11" s="21">
        <f t="shared" si="3"/>
        <v>2</v>
      </c>
      <c r="J11" s="16">
        <v>39.47278</v>
      </c>
      <c r="K11" s="152">
        <f t="shared" si="4"/>
        <v>2</v>
      </c>
      <c r="L11" s="43">
        <v>46</v>
      </c>
      <c r="M11" s="152">
        <f t="shared" si="27"/>
        <v>2</v>
      </c>
      <c r="N11" s="19">
        <v>23.198617000000002</v>
      </c>
      <c r="O11" s="20">
        <f t="shared" si="5"/>
        <v>0.22125528850739151</v>
      </c>
      <c r="P11" s="153">
        <f t="shared" si="6"/>
        <v>1</v>
      </c>
      <c r="Q11" s="152">
        <f t="shared" si="7"/>
        <v>2</v>
      </c>
      <c r="R11" s="19">
        <v>71.486910000000009</v>
      </c>
      <c r="S11" s="21">
        <f t="shared" si="8"/>
        <v>1</v>
      </c>
      <c r="T11" s="16">
        <v>842.89</v>
      </c>
      <c r="U11" s="17">
        <v>586.21</v>
      </c>
      <c r="V11" s="20">
        <f t="shared" si="9"/>
        <v>69.547627804339839</v>
      </c>
      <c r="W11" s="152">
        <f t="shared" si="10"/>
        <v>3</v>
      </c>
      <c r="X11" s="19">
        <v>1139.2252000000001</v>
      </c>
      <c r="Y11" s="23">
        <f t="shared" si="11"/>
        <v>10.865285646161183</v>
      </c>
      <c r="Z11" s="153">
        <f t="shared" si="12"/>
        <v>1</v>
      </c>
      <c r="AA11" s="152">
        <f t="shared" si="13"/>
        <v>2</v>
      </c>
      <c r="AB11" s="19">
        <v>0</v>
      </c>
      <c r="AC11" s="20">
        <f t="shared" si="14"/>
        <v>0</v>
      </c>
      <c r="AD11" s="153">
        <v>0</v>
      </c>
      <c r="AE11" s="152">
        <f t="shared" si="15"/>
        <v>0</v>
      </c>
      <c r="AF11" s="19">
        <v>4395.1949000000004</v>
      </c>
      <c r="AG11" s="20">
        <f t="shared" si="16"/>
        <v>41.91888316642823</v>
      </c>
      <c r="AH11" s="153">
        <f t="shared" si="28"/>
        <v>3</v>
      </c>
      <c r="AI11" s="152">
        <f t="shared" si="17"/>
        <v>9</v>
      </c>
      <c r="AJ11" s="19">
        <v>2181.75274395</v>
      </c>
      <c r="AK11" s="20">
        <f t="shared" si="18"/>
        <v>20.808323738197423</v>
      </c>
      <c r="AL11" s="17">
        <f t="shared" si="19"/>
        <v>2</v>
      </c>
      <c r="AM11" s="21">
        <f t="shared" si="20"/>
        <v>4</v>
      </c>
      <c r="AN11" s="35">
        <f t="shared" si="21"/>
        <v>2.8571428571428572</v>
      </c>
      <c r="AO11" s="39">
        <f t="shared" si="22"/>
        <v>2</v>
      </c>
      <c r="AP11" s="155">
        <v>3</v>
      </c>
      <c r="AQ11" s="42">
        <f t="shared" si="23"/>
        <v>6</v>
      </c>
      <c r="AR11" s="39">
        <f t="shared" si="24"/>
        <v>3</v>
      </c>
      <c r="AS11" s="39">
        <v>3</v>
      </c>
      <c r="AT11" s="46">
        <f t="shared" si="29"/>
        <v>0</v>
      </c>
      <c r="AU11" s="165">
        <f t="shared" si="30"/>
        <v>2</v>
      </c>
      <c r="AV11" s="153">
        <v>2</v>
      </c>
      <c r="AW11" s="180">
        <v>7</v>
      </c>
      <c r="AX11" s="17">
        <f t="shared" si="25"/>
        <v>14</v>
      </c>
      <c r="AY11" s="184">
        <f t="shared" si="26"/>
        <v>3</v>
      </c>
    </row>
    <row r="12" spans="1:51" ht="14.5" x14ac:dyDescent="0.35">
      <c r="A12" s="119">
        <v>11</v>
      </c>
      <c r="B12" s="15" t="s">
        <v>36</v>
      </c>
      <c r="C12" s="16">
        <v>15990</v>
      </c>
      <c r="D12" s="17">
        <v>4519</v>
      </c>
      <c r="E12" s="152">
        <f t="shared" si="0"/>
        <v>4</v>
      </c>
      <c r="F12" s="19">
        <v>5.1070970000000004</v>
      </c>
      <c r="G12" s="20">
        <f t="shared" si="1"/>
        <v>3.1939318323952477E-2</v>
      </c>
      <c r="H12" s="42">
        <f t="shared" si="2"/>
        <v>1</v>
      </c>
      <c r="I12" s="21">
        <f t="shared" si="3"/>
        <v>2</v>
      </c>
      <c r="J12" s="16">
        <v>94.266499999999994</v>
      </c>
      <c r="K12" s="152">
        <f t="shared" si="4"/>
        <v>3</v>
      </c>
      <c r="L12" s="43">
        <v>1</v>
      </c>
      <c r="M12" s="152">
        <f t="shared" si="27"/>
        <v>1</v>
      </c>
      <c r="N12" s="19">
        <v>47.954402000000002</v>
      </c>
      <c r="O12" s="20">
        <f t="shared" si="5"/>
        <v>0.29990245153220768</v>
      </c>
      <c r="P12" s="153">
        <f t="shared" si="6"/>
        <v>1</v>
      </c>
      <c r="Q12" s="152">
        <f t="shared" si="7"/>
        <v>2</v>
      </c>
      <c r="R12" s="19">
        <v>115.56383</v>
      </c>
      <c r="S12" s="21">
        <f t="shared" si="8"/>
        <v>2</v>
      </c>
      <c r="T12" s="16">
        <v>1150.77</v>
      </c>
      <c r="U12" s="17">
        <v>834.71</v>
      </c>
      <c r="V12" s="20">
        <f t="shared" si="9"/>
        <v>72.53491140714479</v>
      </c>
      <c r="W12" s="152">
        <f t="shared" si="10"/>
        <v>4</v>
      </c>
      <c r="X12" s="19">
        <v>5258.35</v>
      </c>
      <c r="Y12" s="23">
        <f t="shared" si="11"/>
        <v>32.885240775484682</v>
      </c>
      <c r="Z12" s="153">
        <f t="shared" si="12"/>
        <v>2</v>
      </c>
      <c r="AA12" s="152">
        <f t="shared" si="13"/>
        <v>4</v>
      </c>
      <c r="AB12" s="19">
        <v>0</v>
      </c>
      <c r="AC12" s="20">
        <f t="shared" si="14"/>
        <v>0</v>
      </c>
      <c r="AD12" s="153">
        <v>0</v>
      </c>
      <c r="AE12" s="152">
        <f t="shared" si="15"/>
        <v>0</v>
      </c>
      <c r="AF12" s="19">
        <v>9533.7981</v>
      </c>
      <c r="AG12" s="20">
        <f t="shared" si="16"/>
        <v>59.623502814258913</v>
      </c>
      <c r="AH12" s="153">
        <f t="shared" si="28"/>
        <v>3</v>
      </c>
      <c r="AI12" s="152">
        <f t="shared" si="17"/>
        <v>9</v>
      </c>
      <c r="AJ12" s="19">
        <v>5575.5172682599996</v>
      </c>
      <c r="AK12" s="20">
        <f t="shared" si="18"/>
        <v>34.868775911569728</v>
      </c>
      <c r="AL12" s="17">
        <f t="shared" si="19"/>
        <v>3</v>
      </c>
      <c r="AM12" s="21">
        <f t="shared" si="20"/>
        <v>6</v>
      </c>
      <c r="AN12" s="35">
        <f t="shared" si="21"/>
        <v>3.5714285714285716</v>
      </c>
      <c r="AO12" s="39">
        <f t="shared" si="22"/>
        <v>3</v>
      </c>
      <c r="AP12" s="155">
        <v>3</v>
      </c>
      <c r="AQ12" s="42">
        <f t="shared" si="23"/>
        <v>9</v>
      </c>
      <c r="AR12" s="39">
        <f t="shared" si="24"/>
        <v>3</v>
      </c>
      <c r="AS12" s="39">
        <v>2</v>
      </c>
      <c r="AT12" s="46">
        <f t="shared" si="29"/>
        <v>1</v>
      </c>
      <c r="AU12" s="166">
        <f t="shared" si="30"/>
        <v>3</v>
      </c>
      <c r="AV12" s="153">
        <v>2</v>
      </c>
      <c r="AW12" s="180">
        <v>7</v>
      </c>
      <c r="AX12" s="17">
        <f t="shared" si="25"/>
        <v>14</v>
      </c>
      <c r="AY12" s="184">
        <f t="shared" si="26"/>
        <v>3</v>
      </c>
    </row>
    <row r="13" spans="1:51" ht="14.5" x14ac:dyDescent="0.35">
      <c r="A13" s="119">
        <v>12</v>
      </c>
      <c r="B13" s="15" t="s">
        <v>53</v>
      </c>
      <c r="C13" s="16">
        <v>14509</v>
      </c>
      <c r="D13" s="17">
        <v>2234</v>
      </c>
      <c r="E13" s="152">
        <f t="shared" si="0"/>
        <v>3</v>
      </c>
      <c r="F13" s="19">
        <v>57.287332999999997</v>
      </c>
      <c r="G13" s="20">
        <f t="shared" si="1"/>
        <v>0.39483998208008819</v>
      </c>
      <c r="H13" s="42">
        <f t="shared" si="2"/>
        <v>1</v>
      </c>
      <c r="I13" s="21">
        <f t="shared" si="3"/>
        <v>2</v>
      </c>
      <c r="J13" s="16">
        <v>86.607559999999992</v>
      </c>
      <c r="K13" s="152">
        <f t="shared" si="4"/>
        <v>3</v>
      </c>
      <c r="L13" s="43">
        <v>100</v>
      </c>
      <c r="M13" s="152">
        <f t="shared" si="27"/>
        <v>4</v>
      </c>
      <c r="N13" s="19">
        <v>58.193221999999999</v>
      </c>
      <c r="O13" s="20">
        <f t="shared" si="5"/>
        <v>0.40108361706526979</v>
      </c>
      <c r="P13" s="153">
        <f t="shared" si="6"/>
        <v>1</v>
      </c>
      <c r="Q13" s="152">
        <f t="shared" si="7"/>
        <v>2</v>
      </c>
      <c r="R13" s="19">
        <v>101.77495</v>
      </c>
      <c r="S13" s="21">
        <f t="shared" si="8"/>
        <v>2</v>
      </c>
      <c r="T13" s="16">
        <v>749.42</v>
      </c>
      <c r="U13" s="17">
        <v>414.83</v>
      </c>
      <c r="V13" s="20">
        <f t="shared" si="9"/>
        <v>55.353473352726112</v>
      </c>
      <c r="W13" s="152">
        <f t="shared" si="10"/>
        <v>3</v>
      </c>
      <c r="X13" s="19">
        <v>5655.4958999999999</v>
      </c>
      <c r="Y13" s="23">
        <f t="shared" si="11"/>
        <v>38.979225997656627</v>
      </c>
      <c r="Z13" s="153">
        <f t="shared" si="12"/>
        <v>2</v>
      </c>
      <c r="AA13" s="152">
        <f t="shared" si="13"/>
        <v>4</v>
      </c>
      <c r="AB13" s="19">
        <v>0</v>
      </c>
      <c r="AC13" s="20">
        <f t="shared" si="14"/>
        <v>0</v>
      </c>
      <c r="AD13" s="153">
        <v>0</v>
      </c>
      <c r="AE13" s="152">
        <f t="shared" si="15"/>
        <v>0</v>
      </c>
      <c r="AF13" s="19">
        <v>1889.7266</v>
      </c>
      <c r="AG13" s="20">
        <f t="shared" si="16"/>
        <v>13.024513060858778</v>
      </c>
      <c r="AH13" s="153">
        <f t="shared" si="28"/>
        <v>2</v>
      </c>
      <c r="AI13" s="152">
        <f t="shared" si="17"/>
        <v>6</v>
      </c>
      <c r="AJ13" s="19">
        <v>2563.1264766600002</v>
      </c>
      <c r="AK13" s="20">
        <f t="shared" si="18"/>
        <v>17.665769361499763</v>
      </c>
      <c r="AL13" s="17">
        <f t="shared" si="19"/>
        <v>2</v>
      </c>
      <c r="AM13" s="21">
        <f t="shared" si="20"/>
        <v>4</v>
      </c>
      <c r="AN13" s="35">
        <f t="shared" si="21"/>
        <v>2.8571428571428572</v>
      </c>
      <c r="AO13" s="39">
        <f t="shared" si="22"/>
        <v>2</v>
      </c>
      <c r="AP13" s="155">
        <v>3</v>
      </c>
      <c r="AQ13" s="42">
        <f t="shared" si="23"/>
        <v>6</v>
      </c>
      <c r="AR13" s="39">
        <f t="shared" si="24"/>
        <v>3</v>
      </c>
      <c r="AS13" s="39">
        <v>2</v>
      </c>
      <c r="AT13" s="46">
        <f t="shared" si="29"/>
        <v>1</v>
      </c>
      <c r="AU13" s="166">
        <f t="shared" si="30"/>
        <v>3</v>
      </c>
      <c r="AV13" s="153">
        <v>2</v>
      </c>
      <c r="AW13" s="180">
        <v>7</v>
      </c>
      <c r="AX13" s="17">
        <f t="shared" si="25"/>
        <v>14</v>
      </c>
      <c r="AY13" s="184">
        <f t="shared" si="26"/>
        <v>3</v>
      </c>
    </row>
    <row r="14" spans="1:51" ht="14.5" x14ac:dyDescent="0.35">
      <c r="A14" s="119">
        <v>13</v>
      </c>
      <c r="B14" s="15" t="s">
        <v>37</v>
      </c>
      <c r="C14" s="16">
        <v>4317</v>
      </c>
      <c r="D14" s="17">
        <v>621</v>
      </c>
      <c r="E14" s="152">
        <f t="shared" si="0"/>
        <v>1</v>
      </c>
      <c r="F14" s="19">
        <v>30.548378000000003</v>
      </c>
      <c r="G14" s="20">
        <f t="shared" si="1"/>
        <v>0.70762978920546682</v>
      </c>
      <c r="H14" s="42">
        <f t="shared" si="2"/>
        <v>1</v>
      </c>
      <c r="I14" s="21">
        <f t="shared" si="3"/>
        <v>2</v>
      </c>
      <c r="J14" s="16">
        <v>21.955749999999998</v>
      </c>
      <c r="K14" s="152">
        <f t="shared" si="4"/>
        <v>2</v>
      </c>
      <c r="L14" s="43">
        <v>5</v>
      </c>
      <c r="M14" s="152">
        <f t="shared" si="27"/>
        <v>1</v>
      </c>
      <c r="N14" s="19">
        <v>32.479649000000002</v>
      </c>
      <c r="O14" s="20">
        <f t="shared" si="5"/>
        <v>0.75236620338197824</v>
      </c>
      <c r="P14" s="153">
        <f t="shared" si="6"/>
        <v>1</v>
      </c>
      <c r="Q14" s="152">
        <f t="shared" si="7"/>
        <v>2</v>
      </c>
      <c r="R14" s="19">
        <v>105.44006</v>
      </c>
      <c r="S14" s="21">
        <f t="shared" si="8"/>
        <v>2</v>
      </c>
      <c r="T14" s="16">
        <v>479.89</v>
      </c>
      <c r="U14" s="17">
        <v>212.26</v>
      </c>
      <c r="V14" s="20">
        <f t="shared" si="9"/>
        <v>44.230969597199362</v>
      </c>
      <c r="W14" s="152">
        <f t="shared" si="10"/>
        <v>3</v>
      </c>
      <c r="X14" s="19">
        <v>3204.3173000000002</v>
      </c>
      <c r="Y14" s="23">
        <f t="shared" si="11"/>
        <v>74.225557099837857</v>
      </c>
      <c r="Z14" s="153">
        <f t="shared" si="12"/>
        <v>3</v>
      </c>
      <c r="AA14" s="152">
        <f t="shared" si="13"/>
        <v>6</v>
      </c>
      <c r="AB14" s="19">
        <v>241.57947200000001</v>
      </c>
      <c r="AC14" s="20">
        <f t="shared" si="14"/>
        <v>5.5960035209636318</v>
      </c>
      <c r="AD14" s="153">
        <f>IF(AC14&lt;1,1,IF(AC14&lt;10,2,IF(AC14&lt;15,3,4)))</f>
        <v>2</v>
      </c>
      <c r="AE14" s="152">
        <f t="shared" si="15"/>
        <v>6</v>
      </c>
      <c r="AF14" s="19">
        <v>1200.1425999999999</v>
      </c>
      <c r="AG14" s="20">
        <f t="shared" si="16"/>
        <v>27.800384526291406</v>
      </c>
      <c r="AH14" s="153">
        <f t="shared" si="28"/>
        <v>2</v>
      </c>
      <c r="AI14" s="152">
        <f t="shared" si="17"/>
        <v>6</v>
      </c>
      <c r="AJ14" s="19">
        <v>2892.0787194</v>
      </c>
      <c r="AK14" s="20">
        <f t="shared" si="18"/>
        <v>66.992789423210567</v>
      </c>
      <c r="AL14" s="17">
        <f t="shared" si="19"/>
        <v>4</v>
      </c>
      <c r="AM14" s="21">
        <f t="shared" si="20"/>
        <v>8</v>
      </c>
      <c r="AN14" s="35">
        <f t="shared" si="21"/>
        <v>4.5714285714285712</v>
      </c>
      <c r="AO14" s="39">
        <f t="shared" si="22"/>
        <v>4</v>
      </c>
      <c r="AP14" s="155">
        <v>1</v>
      </c>
      <c r="AQ14" s="42">
        <f t="shared" si="23"/>
        <v>4</v>
      </c>
      <c r="AR14" s="39">
        <f t="shared" si="24"/>
        <v>2</v>
      </c>
      <c r="AS14" s="39">
        <v>2</v>
      </c>
      <c r="AT14" s="46">
        <f t="shared" si="29"/>
        <v>0</v>
      </c>
      <c r="AU14" s="165">
        <f t="shared" si="30"/>
        <v>2</v>
      </c>
      <c r="AV14" s="153">
        <v>2</v>
      </c>
      <c r="AW14" s="180">
        <v>7</v>
      </c>
      <c r="AX14" s="17">
        <f t="shared" si="25"/>
        <v>14</v>
      </c>
      <c r="AY14" s="184">
        <f t="shared" si="26"/>
        <v>3</v>
      </c>
    </row>
    <row r="15" spans="1:51" ht="14.5" x14ac:dyDescent="0.35">
      <c r="A15" s="119">
        <v>14</v>
      </c>
      <c r="B15" s="15" t="s">
        <v>38</v>
      </c>
      <c r="C15" s="16">
        <v>9427</v>
      </c>
      <c r="D15" s="17">
        <v>3206</v>
      </c>
      <c r="E15" s="152">
        <f t="shared" si="0"/>
        <v>4</v>
      </c>
      <c r="F15" s="19">
        <v>5.7012849999999995</v>
      </c>
      <c r="G15" s="20">
        <f t="shared" si="1"/>
        <v>6.0478253951416143E-2</v>
      </c>
      <c r="H15" s="42">
        <f t="shared" si="2"/>
        <v>1</v>
      </c>
      <c r="I15" s="21">
        <f t="shared" si="3"/>
        <v>2</v>
      </c>
      <c r="J15" s="16">
        <v>65.092939999999999</v>
      </c>
      <c r="K15" s="152">
        <f t="shared" si="4"/>
        <v>3</v>
      </c>
      <c r="L15" s="43">
        <v>0</v>
      </c>
      <c r="M15" s="152">
        <v>0</v>
      </c>
      <c r="N15" s="19">
        <v>100.110285</v>
      </c>
      <c r="O15" s="20">
        <f t="shared" si="5"/>
        <v>1.0619527421236874</v>
      </c>
      <c r="P15" s="153">
        <f t="shared" si="6"/>
        <v>2</v>
      </c>
      <c r="Q15" s="152">
        <f t="shared" si="7"/>
        <v>4</v>
      </c>
      <c r="R15" s="19">
        <v>159.41233</v>
      </c>
      <c r="S15" s="21">
        <f t="shared" si="8"/>
        <v>3</v>
      </c>
      <c r="T15" s="16">
        <v>1032.57</v>
      </c>
      <c r="U15" s="17">
        <v>621.96</v>
      </c>
      <c r="V15" s="20">
        <f t="shared" si="9"/>
        <v>60.23417298585084</v>
      </c>
      <c r="W15" s="152">
        <f t="shared" si="10"/>
        <v>3</v>
      </c>
      <c r="X15" s="19">
        <v>5918.7819</v>
      </c>
      <c r="Y15" s="23">
        <f t="shared" si="11"/>
        <v>62.785423782751671</v>
      </c>
      <c r="Z15" s="153">
        <f t="shared" si="12"/>
        <v>3</v>
      </c>
      <c r="AA15" s="152">
        <f t="shared" si="13"/>
        <v>6</v>
      </c>
      <c r="AB15" s="19">
        <v>0</v>
      </c>
      <c r="AC15" s="20">
        <f t="shared" si="14"/>
        <v>0</v>
      </c>
      <c r="AD15" s="153">
        <v>0</v>
      </c>
      <c r="AE15" s="152">
        <f t="shared" si="15"/>
        <v>0</v>
      </c>
      <c r="AF15" s="19">
        <v>2406.5888</v>
      </c>
      <c r="AG15" s="20">
        <f t="shared" si="16"/>
        <v>25.528681446907818</v>
      </c>
      <c r="AH15" s="153">
        <f t="shared" si="28"/>
        <v>2</v>
      </c>
      <c r="AI15" s="152">
        <f t="shared" si="17"/>
        <v>6</v>
      </c>
      <c r="AJ15" s="19">
        <v>3301.1751727599999</v>
      </c>
      <c r="AK15" s="20">
        <f t="shared" si="18"/>
        <v>35.018300336904638</v>
      </c>
      <c r="AL15" s="17">
        <f t="shared" si="19"/>
        <v>3</v>
      </c>
      <c r="AM15" s="21">
        <f t="shared" si="20"/>
        <v>6</v>
      </c>
      <c r="AN15" s="35">
        <f t="shared" si="21"/>
        <v>3.8571428571428572</v>
      </c>
      <c r="AO15" s="39">
        <f t="shared" si="22"/>
        <v>3</v>
      </c>
      <c r="AP15" s="155">
        <v>2</v>
      </c>
      <c r="AQ15" s="42">
        <f t="shared" si="23"/>
        <v>6</v>
      </c>
      <c r="AR15" s="39">
        <f t="shared" si="24"/>
        <v>3</v>
      </c>
      <c r="AS15" s="39">
        <v>2</v>
      </c>
      <c r="AT15" s="46">
        <f t="shared" si="29"/>
        <v>1</v>
      </c>
      <c r="AU15" s="166">
        <f t="shared" si="30"/>
        <v>3</v>
      </c>
      <c r="AV15" s="153">
        <v>2</v>
      </c>
      <c r="AW15" s="180">
        <v>7</v>
      </c>
      <c r="AX15" s="17">
        <f t="shared" si="25"/>
        <v>14</v>
      </c>
      <c r="AY15" s="184">
        <f t="shared" si="26"/>
        <v>3</v>
      </c>
    </row>
    <row r="16" spans="1:51" ht="14.5" x14ac:dyDescent="0.35">
      <c r="A16" s="119">
        <v>15</v>
      </c>
      <c r="B16" s="15" t="s">
        <v>39</v>
      </c>
      <c r="C16" s="16">
        <v>4713</v>
      </c>
      <c r="D16" s="17">
        <v>1186</v>
      </c>
      <c r="E16" s="152">
        <f t="shared" si="0"/>
        <v>2</v>
      </c>
      <c r="F16" s="19">
        <v>8.6528050000000007</v>
      </c>
      <c r="G16" s="20">
        <f t="shared" si="1"/>
        <v>0.18359441969021856</v>
      </c>
      <c r="H16" s="42">
        <f t="shared" si="2"/>
        <v>1</v>
      </c>
      <c r="I16" s="21">
        <f t="shared" si="3"/>
        <v>2</v>
      </c>
      <c r="J16" s="16">
        <v>20.549759999999999</v>
      </c>
      <c r="K16" s="152">
        <f t="shared" si="4"/>
        <v>2</v>
      </c>
      <c r="L16" s="43">
        <v>0</v>
      </c>
      <c r="M16" s="152">
        <v>0</v>
      </c>
      <c r="N16" s="19">
        <v>93.529266000000007</v>
      </c>
      <c r="O16" s="20">
        <f t="shared" si="5"/>
        <v>1.9844953532781668</v>
      </c>
      <c r="P16" s="153">
        <f t="shared" si="6"/>
        <v>2</v>
      </c>
      <c r="Q16" s="152">
        <f t="shared" si="7"/>
        <v>4</v>
      </c>
      <c r="R16" s="19">
        <v>94.289670000000001</v>
      </c>
      <c r="S16" s="21">
        <f t="shared" si="8"/>
        <v>1</v>
      </c>
      <c r="T16" s="16">
        <v>798.55</v>
      </c>
      <c r="U16" s="17">
        <v>523.15</v>
      </c>
      <c r="V16" s="20">
        <f t="shared" si="9"/>
        <v>65.51249139064555</v>
      </c>
      <c r="W16" s="152">
        <f t="shared" si="10"/>
        <v>3</v>
      </c>
      <c r="X16" s="19">
        <v>258.00279999999998</v>
      </c>
      <c r="Y16" s="23">
        <f t="shared" si="11"/>
        <v>5.4742796520263104</v>
      </c>
      <c r="Z16" s="153">
        <f t="shared" si="12"/>
        <v>1</v>
      </c>
      <c r="AA16" s="152">
        <f t="shared" si="13"/>
        <v>2</v>
      </c>
      <c r="AB16" s="19">
        <v>0</v>
      </c>
      <c r="AC16" s="20">
        <f t="shared" si="14"/>
        <v>0</v>
      </c>
      <c r="AD16" s="153">
        <v>0</v>
      </c>
      <c r="AE16" s="152">
        <f t="shared" si="15"/>
        <v>0</v>
      </c>
      <c r="AF16" s="19">
        <v>873.41160000000002</v>
      </c>
      <c r="AG16" s="20">
        <f t="shared" si="16"/>
        <v>18.531966900063654</v>
      </c>
      <c r="AH16" s="153">
        <f t="shared" si="28"/>
        <v>2</v>
      </c>
      <c r="AI16" s="152">
        <f t="shared" si="17"/>
        <v>6</v>
      </c>
      <c r="AJ16" s="19">
        <v>1197.5702803900001</v>
      </c>
      <c r="AK16" s="20">
        <f t="shared" si="18"/>
        <v>25.409935930193082</v>
      </c>
      <c r="AL16" s="17">
        <f t="shared" si="19"/>
        <v>2</v>
      </c>
      <c r="AM16" s="21">
        <f t="shared" si="20"/>
        <v>4</v>
      </c>
      <c r="AN16" s="35">
        <f t="shared" si="21"/>
        <v>2.7142857142857144</v>
      </c>
      <c r="AO16" s="39">
        <f t="shared" si="22"/>
        <v>2</v>
      </c>
      <c r="AP16" s="155">
        <v>2</v>
      </c>
      <c r="AQ16" s="42">
        <f t="shared" si="23"/>
        <v>4</v>
      </c>
      <c r="AR16" s="39">
        <f t="shared" si="24"/>
        <v>2</v>
      </c>
      <c r="AS16" s="39">
        <v>2</v>
      </c>
      <c r="AT16" s="46">
        <f t="shared" si="29"/>
        <v>0</v>
      </c>
      <c r="AU16" s="165">
        <f t="shared" si="30"/>
        <v>2</v>
      </c>
      <c r="AV16" s="153">
        <v>2</v>
      </c>
      <c r="AW16" s="180">
        <v>7</v>
      </c>
      <c r="AX16" s="17">
        <f t="shared" si="25"/>
        <v>14</v>
      </c>
      <c r="AY16" s="184">
        <f t="shared" si="26"/>
        <v>3</v>
      </c>
    </row>
    <row r="17" spans="1:51" ht="14.5" x14ac:dyDescent="0.35">
      <c r="A17" s="119">
        <v>16</v>
      </c>
      <c r="B17" s="15" t="s">
        <v>40</v>
      </c>
      <c r="C17" s="16">
        <v>18654</v>
      </c>
      <c r="D17" s="17">
        <v>4824</v>
      </c>
      <c r="E17" s="152">
        <f t="shared" si="0"/>
        <v>4</v>
      </c>
      <c r="F17" s="19">
        <v>111.36596399999999</v>
      </c>
      <c r="G17" s="20">
        <f t="shared" si="1"/>
        <v>0.59700849147635893</v>
      </c>
      <c r="H17" s="42">
        <f t="shared" si="2"/>
        <v>1</v>
      </c>
      <c r="I17" s="21">
        <f t="shared" si="3"/>
        <v>2</v>
      </c>
      <c r="J17" s="16">
        <v>101.85378999999999</v>
      </c>
      <c r="K17" s="152">
        <f t="shared" si="4"/>
        <v>4</v>
      </c>
      <c r="L17" s="43">
        <v>73</v>
      </c>
      <c r="M17" s="152">
        <f t="shared" ref="M17:M26" si="31">IF(L17&lt;20,1,IF(L17&lt;50,2,IF(L17&lt;100,3,4)))</f>
        <v>3</v>
      </c>
      <c r="N17" s="19">
        <v>79.972158999999991</v>
      </c>
      <c r="O17" s="20">
        <f t="shared" si="5"/>
        <v>0.42871319288088339</v>
      </c>
      <c r="P17" s="153">
        <f t="shared" si="6"/>
        <v>1</v>
      </c>
      <c r="Q17" s="152">
        <f t="shared" si="7"/>
        <v>2</v>
      </c>
      <c r="R17" s="19">
        <v>538.33186000000001</v>
      </c>
      <c r="S17" s="21">
        <f t="shared" si="8"/>
        <v>4</v>
      </c>
      <c r="T17" s="16">
        <v>1292.9100000000001</v>
      </c>
      <c r="U17" s="17">
        <v>929.88</v>
      </c>
      <c r="V17" s="20">
        <f t="shared" si="9"/>
        <v>71.921479453326214</v>
      </c>
      <c r="W17" s="152">
        <f t="shared" si="10"/>
        <v>4</v>
      </c>
      <c r="X17" s="19">
        <v>13181.8609</v>
      </c>
      <c r="Y17" s="23">
        <f t="shared" si="11"/>
        <v>70.66506325721025</v>
      </c>
      <c r="Z17" s="153">
        <f t="shared" si="12"/>
        <v>3</v>
      </c>
      <c r="AA17" s="152">
        <f t="shared" si="13"/>
        <v>6</v>
      </c>
      <c r="AB17" s="19">
        <v>0</v>
      </c>
      <c r="AC17" s="20">
        <f t="shared" si="14"/>
        <v>0</v>
      </c>
      <c r="AD17" s="153">
        <v>0</v>
      </c>
      <c r="AE17" s="152">
        <f t="shared" si="15"/>
        <v>0</v>
      </c>
      <c r="AF17" s="19">
        <v>4600.8370000000004</v>
      </c>
      <c r="AG17" s="20">
        <f t="shared" si="16"/>
        <v>24.664077409670853</v>
      </c>
      <c r="AH17" s="153">
        <f t="shared" si="28"/>
        <v>2</v>
      </c>
      <c r="AI17" s="152">
        <f t="shared" si="17"/>
        <v>6</v>
      </c>
      <c r="AJ17" s="19">
        <v>11065.195860899999</v>
      </c>
      <c r="AK17" s="20">
        <f t="shared" si="18"/>
        <v>59.318086527822445</v>
      </c>
      <c r="AL17" s="17">
        <f t="shared" si="19"/>
        <v>3</v>
      </c>
      <c r="AM17" s="21">
        <f t="shared" si="20"/>
        <v>6</v>
      </c>
      <c r="AN17" s="35">
        <f t="shared" si="21"/>
        <v>3.7142857142857144</v>
      </c>
      <c r="AO17" s="39">
        <f t="shared" si="22"/>
        <v>3</v>
      </c>
      <c r="AP17" s="155">
        <v>1</v>
      </c>
      <c r="AQ17" s="42">
        <f t="shared" si="23"/>
        <v>3</v>
      </c>
      <c r="AR17" s="39">
        <f t="shared" si="24"/>
        <v>2</v>
      </c>
      <c r="AS17" s="39">
        <v>2</v>
      </c>
      <c r="AT17" s="46">
        <f t="shared" si="29"/>
        <v>0</v>
      </c>
      <c r="AU17" s="165">
        <f t="shared" si="30"/>
        <v>2</v>
      </c>
      <c r="AV17" s="153">
        <v>2</v>
      </c>
      <c r="AW17" s="180">
        <v>7</v>
      </c>
      <c r="AX17" s="17">
        <f t="shared" si="25"/>
        <v>14</v>
      </c>
      <c r="AY17" s="184">
        <f t="shared" si="26"/>
        <v>3</v>
      </c>
    </row>
    <row r="18" spans="1:51" ht="14.5" x14ac:dyDescent="0.35">
      <c r="A18" s="119">
        <v>17</v>
      </c>
      <c r="B18" s="15" t="s">
        <v>41</v>
      </c>
      <c r="C18" s="16">
        <v>10456</v>
      </c>
      <c r="D18" s="17">
        <v>3541</v>
      </c>
      <c r="E18" s="152">
        <f t="shared" si="0"/>
        <v>4</v>
      </c>
      <c r="F18" s="19">
        <v>6.6885389999999996</v>
      </c>
      <c r="G18" s="20">
        <f t="shared" si="1"/>
        <v>6.3968429609793417E-2</v>
      </c>
      <c r="H18" s="42">
        <f t="shared" si="2"/>
        <v>1</v>
      </c>
      <c r="I18" s="21">
        <f t="shared" si="3"/>
        <v>2</v>
      </c>
      <c r="J18" s="16">
        <v>93.15204</v>
      </c>
      <c r="K18" s="152">
        <f t="shared" si="4"/>
        <v>3</v>
      </c>
      <c r="L18" s="43">
        <v>12</v>
      </c>
      <c r="M18" s="152">
        <f t="shared" si="31"/>
        <v>1</v>
      </c>
      <c r="N18" s="19">
        <v>124.455451</v>
      </c>
      <c r="O18" s="20">
        <f t="shared" si="5"/>
        <v>1.1902778404743688</v>
      </c>
      <c r="P18" s="153">
        <f t="shared" si="6"/>
        <v>2</v>
      </c>
      <c r="Q18" s="152">
        <f t="shared" si="7"/>
        <v>4</v>
      </c>
      <c r="R18" s="19">
        <v>245.11726000000002</v>
      </c>
      <c r="S18" s="21">
        <f t="shared" si="8"/>
        <v>4</v>
      </c>
      <c r="T18" s="16">
        <v>1350.37</v>
      </c>
      <c r="U18" s="17">
        <v>986.32</v>
      </c>
      <c r="V18" s="20">
        <f t="shared" si="9"/>
        <v>73.040722172441647</v>
      </c>
      <c r="W18" s="152">
        <f t="shared" si="10"/>
        <v>4</v>
      </c>
      <c r="X18" s="19">
        <v>761.88329999999996</v>
      </c>
      <c r="Y18" s="23">
        <f t="shared" si="11"/>
        <v>7.2865656082631975</v>
      </c>
      <c r="Z18" s="153">
        <f t="shared" si="12"/>
        <v>1</v>
      </c>
      <c r="AA18" s="152">
        <f t="shared" si="13"/>
        <v>2</v>
      </c>
      <c r="AB18" s="19">
        <v>0</v>
      </c>
      <c r="AC18" s="20">
        <f t="shared" si="14"/>
        <v>0</v>
      </c>
      <c r="AD18" s="153">
        <v>0</v>
      </c>
      <c r="AE18" s="152">
        <f t="shared" si="15"/>
        <v>0</v>
      </c>
      <c r="AF18" s="19">
        <v>3468.7725999999998</v>
      </c>
      <c r="AG18" s="20">
        <f t="shared" si="16"/>
        <v>33.174948355011473</v>
      </c>
      <c r="AH18" s="153">
        <f t="shared" si="28"/>
        <v>3</v>
      </c>
      <c r="AI18" s="152">
        <f t="shared" si="17"/>
        <v>9</v>
      </c>
      <c r="AJ18" s="19">
        <v>3091.3050877400001</v>
      </c>
      <c r="AK18" s="20">
        <f t="shared" si="18"/>
        <v>29.564891810826321</v>
      </c>
      <c r="AL18" s="17">
        <f t="shared" si="19"/>
        <v>2</v>
      </c>
      <c r="AM18" s="21">
        <f t="shared" si="20"/>
        <v>4</v>
      </c>
      <c r="AN18" s="35">
        <f t="shared" si="21"/>
        <v>3.5714285714285716</v>
      </c>
      <c r="AO18" s="39">
        <f t="shared" si="22"/>
        <v>3</v>
      </c>
      <c r="AP18" s="155">
        <v>2</v>
      </c>
      <c r="AQ18" s="42">
        <f t="shared" si="23"/>
        <v>6</v>
      </c>
      <c r="AR18" s="39">
        <f t="shared" si="24"/>
        <v>3</v>
      </c>
      <c r="AS18" s="39">
        <v>2</v>
      </c>
      <c r="AT18" s="46">
        <f t="shared" si="29"/>
        <v>1</v>
      </c>
      <c r="AU18" s="166">
        <f t="shared" si="30"/>
        <v>3</v>
      </c>
      <c r="AV18" s="153">
        <v>2</v>
      </c>
      <c r="AW18" s="180">
        <v>7</v>
      </c>
      <c r="AX18" s="17">
        <f t="shared" si="25"/>
        <v>14</v>
      </c>
      <c r="AY18" s="184">
        <f t="shared" si="26"/>
        <v>3</v>
      </c>
    </row>
    <row r="19" spans="1:51" ht="14.5" x14ac:dyDescent="0.35">
      <c r="A19" s="119">
        <v>18</v>
      </c>
      <c r="B19" s="15" t="s">
        <v>42</v>
      </c>
      <c r="C19" s="16">
        <v>6666</v>
      </c>
      <c r="D19" s="17">
        <v>2486</v>
      </c>
      <c r="E19" s="152">
        <f t="shared" si="0"/>
        <v>3</v>
      </c>
      <c r="F19" s="19">
        <v>4.7610739999999998</v>
      </c>
      <c r="G19" s="20">
        <f t="shared" si="1"/>
        <v>7.1423252325232528E-2</v>
      </c>
      <c r="H19" s="42">
        <f t="shared" si="2"/>
        <v>1</v>
      </c>
      <c r="I19" s="21">
        <f t="shared" si="3"/>
        <v>2</v>
      </c>
      <c r="J19" s="16">
        <v>41.829589999999996</v>
      </c>
      <c r="K19" s="152">
        <f t="shared" si="4"/>
        <v>2</v>
      </c>
      <c r="L19" s="43">
        <v>5</v>
      </c>
      <c r="M19" s="152">
        <f t="shared" si="31"/>
        <v>1</v>
      </c>
      <c r="N19" s="19">
        <v>94.019373999999999</v>
      </c>
      <c r="O19" s="20">
        <f t="shared" si="5"/>
        <v>1.4104316531653165</v>
      </c>
      <c r="P19" s="153">
        <f t="shared" si="6"/>
        <v>2</v>
      </c>
      <c r="Q19" s="152">
        <f t="shared" si="7"/>
        <v>4</v>
      </c>
      <c r="R19" s="19">
        <v>160.30731</v>
      </c>
      <c r="S19" s="21">
        <f t="shared" si="8"/>
        <v>3</v>
      </c>
      <c r="T19" s="16">
        <v>841.48</v>
      </c>
      <c r="U19" s="17">
        <v>508.37</v>
      </c>
      <c r="V19" s="20">
        <f t="shared" si="9"/>
        <v>60.413794742596373</v>
      </c>
      <c r="W19" s="152">
        <f t="shared" si="10"/>
        <v>3</v>
      </c>
      <c r="X19" s="19">
        <v>212.42449999999999</v>
      </c>
      <c r="Y19" s="23">
        <f t="shared" si="11"/>
        <v>3.1866861686168617</v>
      </c>
      <c r="Z19" s="153">
        <f t="shared" si="12"/>
        <v>1</v>
      </c>
      <c r="AA19" s="152">
        <f t="shared" si="13"/>
        <v>2</v>
      </c>
      <c r="AB19" s="19">
        <v>0</v>
      </c>
      <c r="AC19" s="20">
        <f t="shared" si="14"/>
        <v>0</v>
      </c>
      <c r="AD19" s="153">
        <v>0</v>
      </c>
      <c r="AE19" s="152">
        <f t="shared" si="15"/>
        <v>0</v>
      </c>
      <c r="AF19" s="19">
        <v>2055.6257999999998</v>
      </c>
      <c r="AG19" s="20">
        <f t="shared" si="16"/>
        <v>30.837470747074704</v>
      </c>
      <c r="AH19" s="153">
        <f t="shared" si="28"/>
        <v>3</v>
      </c>
      <c r="AI19" s="152">
        <f t="shared" si="17"/>
        <v>9</v>
      </c>
      <c r="AJ19" s="19">
        <v>1951.34478403</v>
      </c>
      <c r="AK19" s="20">
        <f t="shared" si="18"/>
        <v>29.273099070357034</v>
      </c>
      <c r="AL19" s="17">
        <f t="shared" si="19"/>
        <v>2</v>
      </c>
      <c r="AM19" s="21">
        <f t="shared" si="20"/>
        <v>4</v>
      </c>
      <c r="AN19" s="35">
        <f t="shared" si="21"/>
        <v>3.4285714285714284</v>
      </c>
      <c r="AO19" s="39">
        <f t="shared" si="22"/>
        <v>3</v>
      </c>
      <c r="AP19" s="155">
        <v>2</v>
      </c>
      <c r="AQ19" s="42">
        <f t="shared" si="23"/>
        <v>6</v>
      </c>
      <c r="AR19" s="39">
        <f t="shared" si="24"/>
        <v>3</v>
      </c>
      <c r="AS19" s="39">
        <v>2</v>
      </c>
      <c r="AT19" s="46">
        <f t="shared" si="29"/>
        <v>1</v>
      </c>
      <c r="AU19" s="166">
        <f t="shared" si="30"/>
        <v>3</v>
      </c>
      <c r="AV19" s="153">
        <v>2</v>
      </c>
      <c r="AW19" s="180">
        <v>7</v>
      </c>
      <c r="AX19" s="17">
        <f t="shared" si="25"/>
        <v>14</v>
      </c>
      <c r="AY19" s="184">
        <f t="shared" si="26"/>
        <v>3</v>
      </c>
    </row>
    <row r="20" spans="1:51" ht="14.5" x14ac:dyDescent="0.35">
      <c r="A20" s="119">
        <v>19</v>
      </c>
      <c r="B20" s="15" t="s">
        <v>43</v>
      </c>
      <c r="C20" s="16">
        <v>12234</v>
      </c>
      <c r="D20" s="17">
        <v>3162</v>
      </c>
      <c r="E20" s="152">
        <f t="shared" si="0"/>
        <v>4</v>
      </c>
      <c r="F20" s="19">
        <v>5.4012799999999999</v>
      </c>
      <c r="G20" s="20">
        <f t="shared" si="1"/>
        <v>4.4149746607814289E-2</v>
      </c>
      <c r="H20" s="42">
        <f t="shared" si="2"/>
        <v>1</v>
      </c>
      <c r="I20" s="21">
        <f t="shared" si="3"/>
        <v>2</v>
      </c>
      <c r="J20" s="16">
        <v>62.112900000000003</v>
      </c>
      <c r="K20" s="152">
        <f t="shared" si="4"/>
        <v>3</v>
      </c>
      <c r="L20" s="43">
        <v>5</v>
      </c>
      <c r="M20" s="152">
        <f t="shared" si="31"/>
        <v>1</v>
      </c>
      <c r="N20" s="19">
        <v>42.210588000000001</v>
      </c>
      <c r="O20" s="20">
        <f t="shared" si="5"/>
        <v>0.34502687591956843</v>
      </c>
      <c r="P20" s="153">
        <f t="shared" si="6"/>
        <v>1</v>
      </c>
      <c r="Q20" s="152">
        <f t="shared" si="7"/>
        <v>2</v>
      </c>
      <c r="R20" s="19">
        <v>84.135220000000004</v>
      </c>
      <c r="S20" s="21">
        <f t="shared" si="8"/>
        <v>1</v>
      </c>
      <c r="T20" s="16">
        <v>964.89</v>
      </c>
      <c r="U20" s="17">
        <v>653.19000000000005</v>
      </c>
      <c r="V20" s="20">
        <f t="shared" si="9"/>
        <v>67.695799521188945</v>
      </c>
      <c r="W20" s="152">
        <f t="shared" si="10"/>
        <v>3</v>
      </c>
      <c r="X20" s="19">
        <v>1577.7176999999999</v>
      </c>
      <c r="Y20" s="23">
        <f t="shared" si="11"/>
        <v>12.896172143207455</v>
      </c>
      <c r="Z20" s="153">
        <f t="shared" si="12"/>
        <v>1</v>
      </c>
      <c r="AA20" s="152">
        <f t="shared" si="13"/>
        <v>2</v>
      </c>
      <c r="AB20" s="19">
        <v>0</v>
      </c>
      <c r="AC20" s="20">
        <f t="shared" si="14"/>
        <v>0</v>
      </c>
      <c r="AD20" s="153">
        <v>0</v>
      </c>
      <c r="AE20" s="152">
        <f t="shared" si="15"/>
        <v>0</v>
      </c>
      <c r="AF20" s="19">
        <v>2674.0374999999999</v>
      </c>
      <c r="AG20" s="20">
        <f t="shared" si="16"/>
        <v>21.857426025829653</v>
      </c>
      <c r="AH20" s="153">
        <f t="shared" si="28"/>
        <v>2</v>
      </c>
      <c r="AI20" s="152">
        <f t="shared" si="17"/>
        <v>6</v>
      </c>
      <c r="AJ20" s="19">
        <v>1360.25809706</v>
      </c>
      <c r="AK20" s="20">
        <f t="shared" si="18"/>
        <v>11.118670075690698</v>
      </c>
      <c r="AL20" s="17">
        <f t="shared" si="19"/>
        <v>2</v>
      </c>
      <c r="AM20" s="21">
        <f t="shared" si="20"/>
        <v>4</v>
      </c>
      <c r="AN20" s="35">
        <f t="shared" si="21"/>
        <v>2.4285714285714284</v>
      </c>
      <c r="AO20" s="39">
        <f t="shared" si="22"/>
        <v>2</v>
      </c>
      <c r="AP20" s="155">
        <v>3</v>
      </c>
      <c r="AQ20" s="42">
        <f t="shared" si="23"/>
        <v>6</v>
      </c>
      <c r="AR20" s="39">
        <f t="shared" si="24"/>
        <v>3</v>
      </c>
      <c r="AS20" s="39">
        <v>2</v>
      </c>
      <c r="AT20" s="46">
        <f t="shared" si="29"/>
        <v>1</v>
      </c>
      <c r="AU20" s="166">
        <f t="shared" si="30"/>
        <v>3</v>
      </c>
      <c r="AV20" s="153">
        <v>2</v>
      </c>
      <c r="AW20" s="180">
        <v>7</v>
      </c>
      <c r="AX20" s="17">
        <f t="shared" si="25"/>
        <v>14</v>
      </c>
      <c r="AY20" s="184">
        <f t="shared" si="26"/>
        <v>3</v>
      </c>
    </row>
    <row r="21" spans="1:51" ht="14.5" x14ac:dyDescent="0.35">
      <c r="A21" s="119">
        <v>20</v>
      </c>
      <c r="B21" s="15" t="s">
        <v>44</v>
      </c>
      <c r="C21" s="16">
        <v>5788</v>
      </c>
      <c r="D21" s="17">
        <v>860</v>
      </c>
      <c r="E21" s="152">
        <f t="shared" si="0"/>
        <v>1</v>
      </c>
      <c r="F21" s="19">
        <v>20.998054</v>
      </c>
      <c r="G21" s="20">
        <f t="shared" si="1"/>
        <v>0.36278600552868007</v>
      </c>
      <c r="H21" s="42">
        <f t="shared" si="2"/>
        <v>1</v>
      </c>
      <c r="I21" s="21">
        <f t="shared" si="3"/>
        <v>2</v>
      </c>
      <c r="J21" s="16">
        <v>50.648710000000001</v>
      </c>
      <c r="K21" s="152">
        <f t="shared" si="4"/>
        <v>3</v>
      </c>
      <c r="L21" s="43">
        <v>83</v>
      </c>
      <c r="M21" s="152">
        <f t="shared" si="31"/>
        <v>3</v>
      </c>
      <c r="N21" s="19">
        <v>29.004345000000001</v>
      </c>
      <c r="O21" s="20">
        <f t="shared" si="5"/>
        <v>0.50111169661368349</v>
      </c>
      <c r="P21" s="153">
        <f t="shared" si="6"/>
        <v>1</v>
      </c>
      <c r="Q21" s="152">
        <f t="shared" si="7"/>
        <v>2</v>
      </c>
      <c r="R21" s="19">
        <v>92.129460000000009</v>
      </c>
      <c r="S21" s="21">
        <f t="shared" si="8"/>
        <v>1</v>
      </c>
      <c r="T21" s="16">
        <v>592.07000000000005</v>
      </c>
      <c r="U21" s="17">
        <v>393.64</v>
      </c>
      <c r="V21" s="20">
        <f t="shared" si="9"/>
        <v>66.485381796071408</v>
      </c>
      <c r="W21" s="152">
        <f t="shared" si="10"/>
        <v>3</v>
      </c>
      <c r="X21" s="19">
        <v>5125.0684000000001</v>
      </c>
      <c r="Y21" s="23">
        <f t="shared" si="11"/>
        <v>88.546447823082246</v>
      </c>
      <c r="Z21" s="153">
        <f t="shared" si="12"/>
        <v>4</v>
      </c>
      <c r="AA21" s="152">
        <f t="shared" si="13"/>
        <v>8</v>
      </c>
      <c r="AB21" s="19">
        <v>0</v>
      </c>
      <c r="AC21" s="20">
        <f t="shared" si="14"/>
        <v>0</v>
      </c>
      <c r="AD21" s="153">
        <v>0</v>
      </c>
      <c r="AE21" s="152">
        <f t="shared" si="15"/>
        <v>0</v>
      </c>
      <c r="AF21" s="19">
        <v>573.96069999999997</v>
      </c>
      <c r="AG21" s="20">
        <f t="shared" si="16"/>
        <v>9.916390808569453</v>
      </c>
      <c r="AH21" s="153">
        <f t="shared" si="28"/>
        <v>1</v>
      </c>
      <c r="AI21" s="152">
        <f t="shared" si="17"/>
        <v>3</v>
      </c>
      <c r="AJ21" s="19">
        <v>2533.9149443699998</v>
      </c>
      <c r="AK21" s="20">
        <f t="shared" si="18"/>
        <v>43.778765452142359</v>
      </c>
      <c r="AL21" s="17">
        <f t="shared" si="19"/>
        <v>3</v>
      </c>
      <c r="AM21" s="21">
        <f t="shared" si="20"/>
        <v>6</v>
      </c>
      <c r="AN21" s="35">
        <f t="shared" si="21"/>
        <v>3.1428571428571428</v>
      </c>
      <c r="AO21" s="39">
        <f t="shared" si="22"/>
        <v>3</v>
      </c>
      <c r="AP21" s="155">
        <v>2</v>
      </c>
      <c r="AQ21" s="42">
        <f t="shared" si="23"/>
        <v>6</v>
      </c>
      <c r="AR21" s="39">
        <f t="shared" si="24"/>
        <v>3</v>
      </c>
      <c r="AS21" s="39">
        <v>1</v>
      </c>
      <c r="AT21" s="46">
        <f t="shared" si="29"/>
        <v>2</v>
      </c>
      <c r="AU21" s="167">
        <f t="shared" si="30"/>
        <v>4</v>
      </c>
      <c r="AV21" s="153">
        <v>2</v>
      </c>
      <c r="AW21" s="180">
        <v>7</v>
      </c>
      <c r="AX21" s="17">
        <f t="shared" si="25"/>
        <v>14</v>
      </c>
      <c r="AY21" s="184">
        <f t="shared" si="26"/>
        <v>3</v>
      </c>
    </row>
    <row r="22" spans="1:51" ht="14.5" x14ac:dyDescent="0.35">
      <c r="A22" s="119">
        <v>21</v>
      </c>
      <c r="B22" s="15" t="s">
        <v>45</v>
      </c>
      <c r="C22" s="16">
        <v>11055</v>
      </c>
      <c r="D22" s="17">
        <v>4020</v>
      </c>
      <c r="E22" s="152">
        <f t="shared" si="0"/>
        <v>4</v>
      </c>
      <c r="F22" s="19">
        <v>18.500485999999999</v>
      </c>
      <c r="G22" s="20">
        <f t="shared" si="1"/>
        <v>0.16734948891904114</v>
      </c>
      <c r="H22" s="42">
        <f t="shared" si="2"/>
        <v>1</v>
      </c>
      <c r="I22" s="21">
        <f t="shared" si="3"/>
        <v>2</v>
      </c>
      <c r="J22" s="16">
        <v>82.737390000000005</v>
      </c>
      <c r="K22" s="152">
        <f t="shared" si="4"/>
        <v>3</v>
      </c>
      <c r="L22" s="43">
        <v>2</v>
      </c>
      <c r="M22" s="152">
        <f t="shared" si="31"/>
        <v>1</v>
      </c>
      <c r="N22" s="19">
        <v>38.341051</v>
      </c>
      <c r="O22" s="20">
        <f t="shared" si="5"/>
        <v>0.34682090456806874</v>
      </c>
      <c r="P22" s="153">
        <f t="shared" si="6"/>
        <v>1</v>
      </c>
      <c r="Q22" s="152">
        <f t="shared" si="7"/>
        <v>2</v>
      </c>
      <c r="R22" s="19">
        <v>212.04906</v>
      </c>
      <c r="S22" s="21">
        <f t="shared" si="8"/>
        <v>4</v>
      </c>
      <c r="T22" s="16">
        <v>966.22</v>
      </c>
      <c r="U22" s="17">
        <v>681.69</v>
      </c>
      <c r="V22" s="20">
        <f t="shared" si="9"/>
        <v>70.55225517997971</v>
      </c>
      <c r="W22" s="152">
        <f t="shared" si="10"/>
        <v>4</v>
      </c>
      <c r="X22" s="19">
        <v>6265.7129999999997</v>
      </c>
      <c r="Y22" s="23">
        <f t="shared" si="11"/>
        <v>56.677639077340572</v>
      </c>
      <c r="Z22" s="153">
        <f t="shared" si="12"/>
        <v>3</v>
      </c>
      <c r="AA22" s="152">
        <f t="shared" si="13"/>
        <v>6</v>
      </c>
      <c r="AB22" s="19">
        <v>0</v>
      </c>
      <c r="AC22" s="20">
        <f t="shared" si="14"/>
        <v>0</v>
      </c>
      <c r="AD22" s="153">
        <v>0</v>
      </c>
      <c r="AE22" s="152">
        <f t="shared" si="15"/>
        <v>0</v>
      </c>
      <c r="AF22" s="19">
        <v>213.61609999999999</v>
      </c>
      <c r="AG22" s="20">
        <f t="shared" si="16"/>
        <v>1.9323030303030304</v>
      </c>
      <c r="AH22" s="153">
        <f t="shared" si="28"/>
        <v>1</v>
      </c>
      <c r="AI22" s="152">
        <f t="shared" si="17"/>
        <v>3</v>
      </c>
      <c r="AJ22" s="19">
        <v>4542.3955026200001</v>
      </c>
      <c r="AK22" s="20">
        <f t="shared" si="18"/>
        <v>41.089059272908187</v>
      </c>
      <c r="AL22" s="17">
        <f t="shared" si="19"/>
        <v>3</v>
      </c>
      <c r="AM22" s="21">
        <f t="shared" si="20"/>
        <v>6</v>
      </c>
      <c r="AN22" s="35">
        <f t="shared" si="21"/>
        <v>3.2857142857142856</v>
      </c>
      <c r="AO22" s="39">
        <f t="shared" si="22"/>
        <v>3</v>
      </c>
      <c r="AP22" s="155">
        <v>2</v>
      </c>
      <c r="AQ22" s="42">
        <f t="shared" si="23"/>
        <v>6</v>
      </c>
      <c r="AR22" s="39">
        <f t="shared" si="24"/>
        <v>3</v>
      </c>
      <c r="AS22" s="39">
        <v>2</v>
      </c>
      <c r="AT22" s="46">
        <f t="shared" si="29"/>
        <v>1</v>
      </c>
      <c r="AU22" s="166">
        <f t="shared" si="30"/>
        <v>3</v>
      </c>
      <c r="AV22" s="153">
        <v>2</v>
      </c>
      <c r="AW22" s="180">
        <v>7</v>
      </c>
      <c r="AX22" s="17">
        <f t="shared" si="25"/>
        <v>14</v>
      </c>
      <c r="AY22" s="184">
        <f t="shared" si="26"/>
        <v>3</v>
      </c>
    </row>
    <row r="23" spans="1:51" ht="14.5" x14ac:dyDescent="0.35">
      <c r="A23" s="119">
        <v>22</v>
      </c>
      <c r="B23" s="15" t="s">
        <v>46</v>
      </c>
      <c r="C23" s="16">
        <v>10930</v>
      </c>
      <c r="D23" s="17">
        <v>1338</v>
      </c>
      <c r="E23" s="152">
        <f t="shared" si="0"/>
        <v>2</v>
      </c>
      <c r="F23" s="19">
        <v>31.432511999999999</v>
      </c>
      <c r="G23" s="20">
        <f t="shared" si="1"/>
        <v>0.28758016468435499</v>
      </c>
      <c r="H23" s="42">
        <f t="shared" si="2"/>
        <v>1</v>
      </c>
      <c r="I23" s="21">
        <f t="shared" si="3"/>
        <v>2</v>
      </c>
      <c r="J23" s="16">
        <v>57.626649999999998</v>
      </c>
      <c r="K23" s="152">
        <f t="shared" si="4"/>
        <v>3</v>
      </c>
      <c r="L23" s="43">
        <v>125</v>
      </c>
      <c r="M23" s="152">
        <f t="shared" si="31"/>
        <v>4</v>
      </c>
      <c r="N23" s="19">
        <v>122.538026</v>
      </c>
      <c r="O23" s="20">
        <f t="shared" si="5"/>
        <v>1.1211164318389752</v>
      </c>
      <c r="P23" s="153">
        <f t="shared" si="6"/>
        <v>2</v>
      </c>
      <c r="Q23" s="152">
        <f t="shared" si="7"/>
        <v>4</v>
      </c>
      <c r="R23" s="19">
        <v>213.83833999999999</v>
      </c>
      <c r="S23" s="21">
        <f t="shared" si="8"/>
        <v>4</v>
      </c>
      <c r="T23" s="16">
        <v>3197.63</v>
      </c>
      <c r="U23" s="17">
        <v>1293.1300000000001</v>
      </c>
      <c r="V23" s="20">
        <f t="shared" si="9"/>
        <v>40.440263570206689</v>
      </c>
      <c r="W23" s="152">
        <f t="shared" si="10"/>
        <v>3</v>
      </c>
      <c r="X23" s="19">
        <v>4473.2782999999999</v>
      </c>
      <c r="Y23" s="23">
        <f t="shared" si="11"/>
        <v>40.926608417200363</v>
      </c>
      <c r="Z23" s="153">
        <f t="shared" si="12"/>
        <v>2</v>
      </c>
      <c r="AA23" s="152">
        <f t="shared" si="13"/>
        <v>4</v>
      </c>
      <c r="AB23" s="19">
        <v>127.10790300000001</v>
      </c>
      <c r="AC23" s="20">
        <f t="shared" si="14"/>
        <v>1.1629268344007322</v>
      </c>
      <c r="AD23" s="153">
        <f>IF(AC23&lt;1,1,IF(AC23&lt;10,2,IF(AC23&lt;15,3,4)))</f>
        <v>2</v>
      </c>
      <c r="AE23" s="152">
        <f t="shared" si="15"/>
        <v>6</v>
      </c>
      <c r="AF23" s="19">
        <v>1537.0162</v>
      </c>
      <c r="AG23" s="20">
        <f t="shared" si="16"/>
        <v>14.062362305580969</v>
      </c>
      <c r="AH23" s="153">
        <f t="shared" si="28"/>
        <v>2</v>
      </c>
      <c r="AI23" s="152">
        <f t="shared" si="17"/>
        <v>6</v>
      </c>
      <c r="AJ23" s="19">
        <v>4111.4682573999999</v>
      </c>
      <c r="AK23" s="20">
        <f t="shared" si="18"/>
        <v>37.616361000914914</v>
      </c>
      <c r="AL23" s="17">
        <f t="shared" si="19"/>
        <v>3</v>
      </c>
      <c r="AM23" s="21">
        <f t="shared" si="20"/>
        <v>6</v>
      </c>
      <c r="AN23" s="35">
        <f t="shared" si="21"/>
        <v>4.5714285714285712</v>
      </c>
      <c r="AO23" s="39">
        <f t="shared" si="22"/>
        <v>4</v>
      </c>
      <c r="AP23" s="155">
        <v>2</v>
      </c>
      <c r="AQ23" s="42">
        <f t="shared" si="23"/>
        <v>8</v>
      </c>
      <c r="AR23" s="39">
        <f t="shared" si="24"/>
        <v>3</v>
      </c>
      <c r="AS23" s="39">
        <v>3</v>
      </c>
      <c r="AT23" s="46">
        <f t="shared" si="29"/>
        <v>0</v>
      </c>
      <c r="AU23" s="165">
        <f t="shared" si="30"/>
        <v>2</v>
      </c>
      <c r="AV23" s="153">
        <v>2</v>
      </c>
      <c r="AW23" s="180">
        <v>7</v>
      </c>
      <c r="AX23" s="17">
        <f t="shared" si="25"/>
        <v>14</v>
      </c>
      <c r="AY23" s="184">
        <f t="shared" si="26"/>
        <v>3</v>
      </c>
    </row>
    <row r="24" spans="1:51" ht="14.5" x14ac:dyDescent="0.35">
      <c r="A24" s="119">
        <v>23</v>
      </c>
      <c r="B24" s="15" t="s">
        <v>47</v>
      </c>
      <c r="C24" s="16">
        <v>8798</v>
      </c>
      <c r="D24" s="17">
        <v>1235</v>
      </c>
      <c r="E24" s="152">
        <f t="shared" si="0"/>
        <v>2</v>
      </c>
      <c r="F24" s="19">
        <v>40.951332000000001</v>
      </c>
      <c r="G24" s="20">
        <f t="shared" si="1"/>
        <v>0.46546183223459875</v>
      </c>
      <c r="H24" s="42">
        <f t="shared" si="2"/>
        <v>1</v>
      </c>
      <c r="I24" s="21">
        <f t="shared" si="3"/>
        <v>2</v>
      </c>
      <c r="J24" s="16">
        <v>47.021349999999998</v>
      </c>
      <c r="K24" s="152">
        <f t="shared" si="4"/>
        <v>2</v>
      </c>
      <c r="L24" s="43">
        <v>4</v>
      </c>
      <c r="M24" s="152">
        <f t="shared" si="31"/>
        <v>1</v>
      </c>
      <c r="N24" s="19">
        <v>181.200976</v>
      </c>
      <c r="O24" s="20">
        <f t="shared" si="5"/>
        <v>2.0595700841100251</v>
      </c>
      <c r="P24" s="153">
        <f t="shared" si="6"/>
        <v>2</v>
      </c>
      <c r="Q24" s="152">
        <f t="shared" si="7"/>
        <v>4</v>
      </c>
      <c r="R24" s="19">
        <v>186.17951000000002</v>
      </c>
      <c r="S24" s="21">
        <f t="shared" si="8"/>
        <v>3</v>
      </c>
      <c r="T24" s="16">
        <v>1099.07</v>
      </c>
      <c r="U24" s="17">
        <v>628.97</v>
      </c>
      <c r="V24" s="20">
        <f t="shared" si="9"/>
        <v>57.227474137225109</v>
      </c>
      <c r="W24" s="152">
        <f t="shared" si="10"/>
        <v>3</v>
      </c>
      <c r="X24" s="19">
        <v>7869.9994999999999</v>
      </c>
      <c r="Y24" s="23">
        <f t="shared" si="11"/>
        <v>89.452142532393722</v>
      </c>
      <c r="Z24" s="153">
        <f t="shared" si="12"/>
        <v>4</v>
      </c>
      <c r="AA24" s="152">
        <f t="shared" si="13"/>
        <v>8</v>
      </c>
      <c r="AB24" s="19">
        <v>0</v>
      </c>
      <c r="AC24" s="20">
        <f t="shared" si="14"/>
        <v>0</v>
      </c>
      <c r="AD24" s="153">
        <v>0</v>
      </c>
      <c r="AE24" s="152">
        <f t="shared" si="15"/>
        <v>0</v>
      </c>
      <c r="AF24" s="19">
        <v>0</v>
      </c>
      <c r="AG24" s="20">
        <f t="shared" si="16"/>
        <v>0</v>
      </c>
      <c r="AH24" s="153">
        <v>0</v>
      </c>
      <c r="AI24" s="152">
        <f t="shared" si="17"/>
        <v>0</v>
      </c>
      <c r="AJ24" s="19">
        <v>3959.93747979</v>
      </c>
      <c r="AK24" s="20">
        <f t="shared" si="18"/>
        <v>45.009518979199818</v>
      </c>
      <c r="AL24" s="17">
        <f t="shared" si="19"/>
        <v>3</v>
      </c>
      <c r="AM24" s="21">
        <f t="shared" si="20"/>
        <v>6</v>
      </c>
      <c r="AN24" s="35">
        <f t="shared" si="21"/>
        <v>3.2857142857142856</v>
      </c>
      <c r="AO24" s="39">
        <f t="shared" si="22"/>
        <v>3</v>
      </c>
      <c r="AP24" s="155">
        <v>2</v>
      </c>
      <c r="AQ24" s="42">
        <f t="shared" si="23"/>
        <v>6</v>
      </c>
      <c r="AR24" s="39">
        <f t="shared" si="24"/>
        <v>3</v>
      </c>
      <c r="AS24" s="39">
        <v>2</v>
      </c>
      <c r="AT24" s="46">
        <f t="shared" si="29"/>
        <v>1</v>
      </c>
      <c r="AU24" s="166">
        <f t="shared" si="30"/>
        <v>3</v>
      </c>
      <c r="AV24" s="153">
        <v>2</v>
      </c>
      <c r="AW24" s="180">
        <v>7</v>
      </c>
      <c r="AX24" s="17">
        <f t="shared" si="25"/>
        <v>14</v>
      </c>
      <c r="AY24" s="184">
        <f t="shared" si="26"/>
        <v>3</v>
      </c>
    </row>
    <row r="25" spans="1:51" ht="14.5" x14ac:dyDescent="0.35">
      <c r="A25" s="119">
        <v>24</v>
      </c>
      <c r="B25" s="15" t="s">
        <v>48</v>
      </c>
      <c r="C25" s="16">
        <v>8600</v>
      </c>
      <c r="D25" s="17">
        <v>2822</v>
      </c>
      <c r="E25" s="152">
        <f t="shared" si="0"/>
        <v>3</v>
      </c>
      <c r="F25" s="19">
        <v>0.47865200000000002</v>
      </c>
      <c r="G25" s="20">
        <f t="shared" si="1"/>
        <v>5.5657209302325582E-3</v>
      </c>
      <c r="H25" s="42">
        <f t="shared" si="2"/>
        <v>1</v>
      </c>
      <c r="I25" s="21">
        <f t="shared" si="3"/>
        <v>2</v>
      </c>
      <c r="J25" s="16">
        <v>57.709650000000003</v>
      </c>
      <c r="K25" s="152">
        <f t="shared" si="4"/>
        <v>3</v>
      </c>
      <c r="L25" s="43">
        <v>9</v>
      </c>
      <c r="M25" s="152">
        <f t="shared" si="31"/>
        <v>1</v>
      </c>
      <c r="N25" s="19">
        <v>172.28521899999998</v>
      </c>
      <c r="O25" s="20">
        <f t="shared" si="5"/>
        <v>2.0033164999999999</v>
      </c>
      <c r="P25" s="153">
        <f t="shared" si="6"/>
        <v>2</v>
      </c>
      <c r="Q25" s="152">
        <f t="shared" si="7"/>
        <v>4</v>
      </c>
      <c r="R25" s="19">
        <v>151.51595</v>
      </c>
      <c r="S25" s="21">
        <f t="shared" si="8"/>
        <v>3</v>
      </c>
      <c r="T25" s="16">
        <v>658.89</v>
      </c>
      <c r="U25" s="17">
        <v>471.11</v>
      </c>
      <c r="V25" s="20">
        <f t="shared" si="9"/>
        <v>71.500553961966347</v>
      </c>
      <c r="W25" s="152">
        <f t="shared" si="10"/>
        <v>4</v>
      </c>
      <c r="X25" s="19">
        <v>8278.3325000000004</v>
      </c>
      <c r="Y25" s="23">
        <f t="shared" si="11"/>
        <v>96.259680232558139</v>
      </c>
      <c r="Z25" s="153">
        <f t="shared" si="12"/>
        <v>4</v>
      </c>
      <c r="AA25" s="152">
        <f t="shared" si="13"/>
        <v>8</v>
      </c>
      <c r="AB25" s="19">
        <v>0</v>
      </c>
      <c r="AC25" s="20">
        <f t="shared" si="14"/>
        <v>0</v>
      </c>
      <c r="AD25" s="153">
        <v>0</v>
      </c>
      <c r="AE25" s="152">
        <f t="shared" si="15"/>
        <v>0</v>
      </c>
      <c r="AF25" s="19">
        <v>5138.1656999999996</v>
      </c>
      <c r="AG25" s="20">
        <f t="shared" si="16"/>
        <v>59.746112790697673</v>
      </c>
      <c r="AH25" s="153">
        <f>IF(AG25&lt;10,1,IF(AG25&lt;30,2,IF(AG25&lt;60,3,4)))</f>
        <v>3</v>
      </c>
      <c r="AI25" s="152">
        <f t="shared" si="17"/>
        <v>9</v>
      </c>
      <c r="AJ25" s="19">
        <v>3590.6793281599998</v>
      </c>
      <c r="AK25" s="20">
        <f t="shared" si="18"/>
        <v>41.752085211162786</v>
      </c>
      <c r="AL25" s="17">
        <f t="shared" si="19"/>
        <v>3</v>
      </c>
      <c r="AM25" s="21">
        <f t="shared" si="20"/>
        <v>6</v>
      </c>
      <c r="AN25" s="35">
        <f t="shared" si="21"/>
        <v>4.5714285714285712</v>
      </c>
      <c r="AO25" s="39">
        <f t="shared" si="22"/>
        <v>4</v>
      </c>
      <c r="AP25" s="155">
        <v>2</v>
      </c>
      <c r="AQ25" s="42">
        <f t="shared" si="23"/>
        <v>8</v>
      </c>
      <c r="AR25" s="39">
        <f t="shared" si="24"/>
        <v>3</v>
      </c>
      <c r="AS25" s="39">
        <v>3</v>
      </c>
      <c r="AT25" s="46">
        <f t="shared" si="29"/>
        <v>0</v>
      </c>
      <c r="AU25" s="165">
        <f t="shared" si="30"/>
        <v>2</v>
      </c>
      <c r="AV25" s="153">
        <v>2</v>
      </c>
      <c r="AW25" s="180">
        <v>7</v>
      </c>
      <c r="AX25" s="17">
        <f t="shared" si="25"/>
        <v>14</v>
      </c>
      <c r="AY25" s="184">
        <f t="shared" si="26"/>
        <v>3</v>
      </c>
    </row>
    <row r="26" spans="1:51" ht="14.5" x14ac:dyDescent="0.35">
      <c r="A26" s="119">
        <v>25</v>
      </c>
      <c r="B26" s="15" t="s">
        <v>49</v>
      </c>
      <c r="C26" s="16">
        <v>3739</v>
      </c>
      <c r="D26" s="17">
        <v>572</v>
      </c>
      <c r="E26" s="152">
        <f t="shared" si="0"/>
        <v>1</v>
      </c>
      <c r="F26" s="19">
        <v>0.66742200000000007</v>
      </c>
      <c r="G26" s="20">
        <f t="shared" si="1"/>
        <v>1.7850280823749669E-2</v>
      </c>
      <c r="H26" s="42">
        <f t="shared" si="2"/>
        <v>1</v>
      </c>
      <c r="I26" s="21">
        <f t="shared" si="3"/>
        <v>2</v>
      </c>
      <c r="J26" s="16">
        <v>28.844200000000001</v>
      </c>
      <c r="K26" s="152">
        <f t="shared" si="4"/>
        <v>2</v>
      </c>
      <c r="L26" s="43">
        <v>2</v>
      </c>
      <c r="M26" s="152">
        <f t="shared" si="31"/>
        <v>1</v>
      </c>
      <c r="N26" s="19">
        <v>19.965064000000002</v>
      </c>
      <c r="O26" s="20">
        <f t="shared" si="5"/>
        <v>0.53396801283765716</v>
      </c>
      <c r="P26" s="153">
        <f t="shared" si="6"/>
        <v>1</v>
      </c>
      <c r="Q26" s="152">
        <f t="shared" si="7"/>
        <v>2</v>
      </c>
      <c r="R26" s="19">
        <v>58.566019999999995</v>
      </c>
      <c r="S26" s="21">
        <f t="shared" si="8"/>
        <v>1</v>
      </c>
      <c r="T26" s="16">
        <v>520.4</v>
      </c>
      <c r="U26" s="17">
        <v>234.14</v>
      </c>
      <c r="V26" s="20">
        <f t="shared" si="9"/>
        <v>44.992313604919296</v>
      </c>
      <c r="W26" s="152">
        <f t="shared" si="10"/>
        <v>3</v>
      </c>
      <c r="X26" s="19">
        <v>3385.4146999999998</v>
      </c>
      <c r="Y26" s="23">
        <f t="shared" si="11"/>
        <v>90.543319069269856</v>
      </c>
      <c r="Z26" s="153">
        <f t="shared" si="12"/>
        <v>4</v>
      </c>
      <c r="AA26" s="152">
        <f t="shared" si="13"/>
        <v>8</v>
      </c>
      <c r="AB26" s="19">
        <v>4.6259980000000001</v>
      </c>
      <c r="AC26" s="20">
        <f t="shared" si="14"/>
        <v>0.12372286707675849</v>
      </c>
      <c r="AD26" s="153">
        <f>IF(AC26&lt;1,1,IF(AC26&lt;10,2,IF(AC26&lt;15,3,4)))</f>
        <v>1</v>
      </c>
      <c r="AE26" s="152">
        <f t="shared" si="15"/>
        <v>3</v>
      </c>
      <c r="AF26" s="19">
        <v>1868.9023</v>
      </c>
      <c r="AG26" s="20">
        <f t="shared" si="16"/>
        <v>49.98401444236427</v>
      </c>
      <c r="AH26" s="153">
        <f>IF(AG26&lt;10,1,IF(AG26&lt;30,2,IF(AG26&lt;60,3,4)))</f>
        <v>3</v>
      </c>
      <c r="AI26" s="152">
        <f t="shared" si="17"/>
        <v>9</v>
      </c>
      <c r="AJ26" s="19">
        <v>2531.4948450000002</v>
      </c>
      <c r="AK26" s="20">
        <f t="shared" si="18"/>
        <v>67.705130917357593</v>
      </c>
      <c r="AL26" s="17">
        <f t="shared" si="19"/>
        <v>4</v>
      </c>
      <c r="AM26" s="21">
        <f t="shared" si="20"/>
        <v>8</v>
      </c>
      <c r="AN26" s="35">
        <f t="shared" si="21"/>
        <v>4.7142857142857144</v>
      </c>
      <c r="AO26" s="39">
        <f t="shared" si="22"/>
        <v>4</v>
      </c>
      <c r="AP26" s="155">
        <v>1</v>
      </c>
      <c r="AQ26" s="42">
        <f t="shared" si="23"/>
        <v>4</v>
      </c>
      <c r="AR26" s="39">
        <f t="shared" si="24"/>
        <v>2</v>
      </c>
      <c r="AS26" s="39">
        <v>2</v>
      </c>
      <c r="AT26" s="46">
        <f t="shared" si="29"/>
        <v>0</v>
      </c>
      <c r="AU26" s="165">
        <f t="shared" si="30"/>
        <v>2</v>
      </c>
      <c r="AV26" s="153">
        <v>2</v>
      </c>
      <c r="AW26" s="180">
        <v>7</v>
      </c>
      <c r="AX26" s="17">
        <f t="shared" si="25"/>
        <v>14</v>
      </c>
      <c r="AY26" s="184">
        <f t="shared" si="26"/>
        <v>3</v>
      </c>
    </row>
    <row r="27" spans="1:51" ht="15" thickBot="1" x14ac:dyDescent="0.4">
      <c r="A27" s="132">
        <v>26</v>
      </c>
      <c r="B27" s="25" t="s">
        <v>50</v>
      </c>
      <c r="C27" s="26">
        <v>8155</v>
      </c>
      <c r="D27" s="27">
        <v>1782</v>
      </c>
      <c r="E27" s="156">
        <f t="shared" si="0"/>
        <v>2</v>
      </c>
      <c r="F27" s="29">
        <v>21.110782</v>
      </c>
      <c r="G27" s="30">
        <f t="shared" si="1"/>
        <v>0.25886918454935626</v>
      </c>
      <c r="H27" s="48">
        <f t="shared" si="2"/>
        <v>1</v>
      </c>
      <c r="I27" s="31">
        <f t="shared" si="3"/>
        <v>2</v>
      </c>
      <c r="J27" s="26">
        <v>69.088250000000002</v>
      </c>
      <c r="K27" s="156">
        <f t="shared" si="4"/>
        <v>3</v>
      </c>
      <c r="L27" s="50">
        <v>0</v>
      </c>
      <c r="M27" s="156">
        <v>0</v>
      </c>
      <c r="N27" s="29">
        <v>62.631841000000001</v>
      </c>
      <c r="O27" s="30">
        <f t="shared" si="5"/>
        <v>0.76801767014101774</v>
      </c>
      <c r="P27" s="157">
        <f t="shared" si="6"/>
        <v>1</v>
      </c>
      <c r="Q27" s="156">
        <f t="shared" si="7"/>
        <v>2</v>
      </c>
      <c r="R27" s="29">
        <v>152.90742</v>
      </c>
      <c r="S27" s="31">
        <f t="shared" si="8"/>
        <v>3</v>
      </c>
      <c r="T27" s="26">
        <v>839.89</v>
      </c>
      <c r="U27" s="27">
        <v>602.19000000000005</v>
      </c>
      <c r="V27" s="30">
        <f t="shared" si="9"/>
        <v>71.698674826465378</v>
      </c>
      <c r="W27" s="156">
        <f t="shared" si="10"/>
        <v>4</v>
      </c>
      <c r="X27" s="29">
        <v>4856.0505000000003</v>
      </c>
      <c r="Y27" s="33">
        <f t="shared" si="11"/>
        <v>59.546909871244637</v>
      </c>
      <c r="Z27" s="157">
        <f t="shared" si="12"/>
        <v>3</v>
      </c>
      <c r="AA27" s="156">
        <f t="shared" si="13"/>
        <v>6</v>
      </c>
      <c r="AB27" s="29">
        <v>0</v>
      </c>
      <c r="AC27" s="30">
        <f t="shared" si="14"/>
        <v>0</v>
      </c>
      <c r="AD27" s="157">
        <v>0</v>
      </c>
      <c r="AE27" s="156">
        <f t="shared" si="15"/>
        <v>0</v>
      </c>
      <c r="AF27" s="29">
        <v>3948.0073000000002</v>
      </c>
      <c r="AG27" s="30">
        <f t="shared" si="16"/>
        <v>48.41210668301656</v>
      </c>
      <c r="AH27" s="157">
        <f>IF(AG27&lt;10,1,IF(AG27&lt;30,2,IF(AG27&lt;60,3,4)))</f>
        <v>3</v>
      </c>
      <c r="AI27" s="156">
        <f t="shared" si="17"/>
        <v>9</v>
      </c>
      <c r="AJ27" s="29">
        <v>3396.7551507899998</v>
      </c>
      <c r="AK27" s="30">
        <f t="shared" si="18"/>
        <v>41.652423676149596</v>
      </c>
      <c r="AL27" s="27">
        <f t="shared" si="19"/>
        <v>3</v>
      </c>
      <c r="AM27" s="31">
        <f t="shared" si="20"/>
        <v>6</v>
      </c>
      <c r="AN27" s="35">
        <f t="shared" si="21"/>
        <v>4</v>
      </c>
      <c r="AO27" s="40">
        <f t="shared" si="22"/>
        <v>4</v>
      </c>
      <c r="AP27" s="155">
        <v>2</v>
      </c>
      <c r="AQ27" s="42">
        <f t="shared" si="23"/>
        <v>8</v>
      </c>
      <c r="AR27" s="40">
        <f t="shared" si="24"/>
        <v>3</v>
      </c>
      <c r="AS27" s="40">
        <v>1</v>
      </c>
      <c r="AT27" s="46">
        <f t="shared" si="29"/>
        <v>2</v>
      </c>
      <c r="AU27" s="168">
        <f t="shared" si="30"/>
        <v>4</v>
      </c>
      <c r="AV27" s="153">
        <v>2</v>
      </c>
      <c r="AW27" s="180">
        <v>7</v>
      </c>
      <c r="AX27" s="17">
        <f t="shared" si="25"/>
        <v>14</v>
      </c>
      <c r="AY27" s="184">
        <f t="shared" si="26"/>
        <v>3</v>
      </c>
    </row>
  </sheetData>
  <sortState xmlns:xlrd2="http://schemas.microsoft.com/office/spreadsheetml/2017/richdata2" ref="A2:AY27">
    <sortCondition ref="A2:A2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27"/>
  <sheetViews>
    <sheetView tabSelected="1" topLeftCell="AG1" zoomScaleNormal="100" workbookViewId="0">
      <selection activeCell="AR16" sqref="AR16"/>
    </sheetView>
  </sheetViews>
  <sheetFormatPr defaultColWidth="9.1796875" defaultRowHeight="12.5" x14ac:dyDescent="0.25"/>
  <cols>
    <col min="1" max="1" width="9.1796875" style="2" customWidth="1"/>
    <col min="2" max="2" width="26.453125" style="2" bestFit="1" customWidth="1"/>
    <col min="3" max="4" width="0" style="2" hidden="1" customWidth="1"/>
    <col min="5" max="5" width="15" style="2" hidden="1" customWidth="1"/>
    <col min="6" max="6" width="12.26953125" style="2" customWidth="1"/>
    <col min="7" max="7" width="18" style="2" customWidth="1"/>
    <col min="8" max="8" width="14.7265625" style="2" customWidth="1"/>
    <col min="9" max="9" width="10.7265625" style="2" hidden="1" customWidth="1"/>
    <col min="10" max="10" width="17.7265625" style="2" hidden="1" customWidth="1"/>
    <col min="11" max="12" width="0" style="2" hidden="1" customWidth="1"/>
    <col min="13" max="14" width="9.1796875" style="2"/>
    <col min="15" max="15" width="11.7265625" style="2" customWidth="1"/>
    <col min="16" max="16" width="9.1796875" style="2"/>
    <col min="17" max="17" width="11" style="2" customWidth="1"/>
    <col min="18" max="19" width="9.1796875" style="2"/>
    <col min="20" max="20" width="23" style="2" customWidth="1"/>
    <col min="21" max="22" width="18.81640625" style="2" customWidth="1"/>
    <col min="23" max="23" width="14.7265625" style="2" customWidth="1"/>
    <col min="24" max="24" width="13.26953125" style="2" customWidth="1"/>
    <col min="25" max="25" width="12.7265625" style="2" customWidth="1"/>
    <col min="26" max="26" width="17.26953125" style="2" hidden="1" customWidth="1"/>
    <col min="27" max="27" width="0" style="2" hidden="1" customWidth="1"/>
    <col min="28" max="28" width="12.1796875" style="2" hidden="1" customWidth="1"/>
    <col min="29" max="30" width="9.1796875" style="2"/>
    <col min="31" max="31" width="15.54296875" style="2" customWidth="1"/>
    <col min="32" max="32" width="12" style="2" customWidth="1"/>
    <col min="33" max="33" width="9.1796875" style="2"/>
    <col min="34" max="34" width="16.54296875" style="2" customWidth="1"/>
    <col min="35" max="35" width="15.453125" style="3" customWidth="1"/>
    <col min="36" max="36" width="15" style="2" customWidth="1"/>
    <col min="37" max="37" width="16.1796875" style="2" customWidth="1"/>
    <col min="38" max="38" width="9.1796875" style="2"/>
    <col min="39" max="39" width="14.7265625" style="2" customWidth="1"/>
    <col min="40" max="40" width="16.26953125" style="2" customWidth="1"/>
    <col min="41" max="41" width="16.1796875" style="2" customWidth="1"/>
    <col min="42" max="42" width="18.453125" style="2" customWidth="1"/>
    <col min="43" max="43" width="18.54296875" style="2" customWidth="1"/>
    <col min="44" max="45" width="17" style="2" customWidth="1"/>
    <col min="46" max="46" width="19" style="2" customWidth="1"/>
    <col min="47" max="16384" width="9.1796875" style="2"/>
  </cols>
  <sheetData>
    <row r="1" spans="1:46" ht="130" x14ac:dyDescent="0.25">
      <c r="A1" s="4" t="s">
        <v>0</v>
      </c>
      <c r="B1" s="5" t="s">
        <v>51</v>
      </c>
      <c r="C1" s="52" t="s">
        <v>1</v>
      </c>
      <c r="D1" s="53" t="s">
        <v>2</v>
      </c>
      <c r="E1" s="54" t="s">
        <v>58</v>
      </c>
      <c r="F1" s="52" t="s">
        <v>3</v>
      </c>
      <c r="G1" s="53" t="s">
        <v>54</v>
      </c>
      <c r="H1" s="54" t="s">
        <v>59</v>
      </c>
      <c r="I1" s="52" t="s">
        <v>4</v>
      </c>
      <c r="J1" s="54" t="s">
        <v>60</v>
      </c>
      <c r="K1" s="52" t="s">
        <v>5</v>
      </c>
      <c r="L1" s="54" t="s">
        <v>61</v>
      </c>
      <c r="M1" s="9" t="s">
        <v>6</v>
      </c>
      <c r="N1" s="12" t="s">
        <v>55</v>
      </c>
      <c r="O1" s="11" t="s">
        <v>78</v>
      </c>
      <c r="P1" s="70" t="s">
        <v>7</v>
      </c>
      <c r="Q1" s="55" t="s">
        <v>65</v>
      </c>
      <c r="R1" s="52" t="s">
        <v>8</v>
      </c>
      <c r="S1" s="53" t="s">
        <v>9</v>
      </c>
      <c r="T1" s="53" t="s">
        <v>10</v>
      </c>
      <c r="U1" s="53" t="s">
        <v>66</v>
      </c>
      <c r="V1" s="47" t="s">
        <v>77</v>
      </c>
      <c r="W1" s="9" t="s">
        <v>11</v>
      </c>
      <c r="X1" s="10" t="s">
        <v>84</v>
      </c>
      <c r="Y1" s="11" t="s">
        <v>79</v>
      </c>
      <c r="Z1" s="78" t="s">
        <v>12</v>
      </c>
      <c r="AA1" s="52" t="s">
        <v>13</v>
      </c>
      <c r="AB1" s="54" t="s">
        <v>70</v>
      </c>
      <c r="AC1" s="9" t="s">
        <v>14</v>
      </c>
      <c r="AD1" s="10" t="s">
        <v>88</v>
      </c>
      <c r="AE1" s="14" t="s">
        <v>72</v>
      </c>
      <c r="AF1" s="9" t="s">
        <v>15</v>
      </c>
      <c r="AG1" s="10" t="s">
        <v>16</v>
      </c>
      <c r="AH1" s="11" t="s">
        <v>74</v>
      </c>
      <c r="AI1" s="81" t="s">
        <v>56</v>
      </c>
      <c r="AJ1" s="82" t="s">
        <v>57</v>
      </c>
      <c r="AK1" s="36" t="s">
        <v>17</v>
      </c>
      <c r="AL1" s="41" t="s">
        <v>18</v>
      </c>
      <c r="AM1" s="44" t="s">
        <v>19</v>
      </c>
      <c r="AN1" s="44" t="s">
        <v>20</v>
      </c>
      <c r="AO1" s="45" t="s">
        <v>21</v>
      </c>
      <c r="AP1" s="44" t="s">
        <v>22</v>
      </c>
      <c r="AQ1" s="8" t="s">
        <v>23</v>
      </c>
      <c r="AR1" s="8" t="s">
        <v>24</v>
      </c>
      <c r="AS1" s="8" t="s">
        <v>25</v>
      </c>
      <c r="AT1" s="8" t="s">
        <v>26</v>
      </c>
    </row>
    <row r="2" spans="1:46" ht="14.5" x14ac:dyDescent="0.35">
      <c r="A2" s="6">
        <v>1</v>
      </c>
      <c r="B2" s="15" t="s">
        <v>27</v>
      </c>
      <c r="C2" s="56">
        <v>24016</v>
      </c>
      <c r="D2" s="57">
        <v>4069</v>
      </c>
      <c r="E2" s="58">
        <f t="shared" ref="E2:E27" si="0">IF(D2&lt;1000,1,IF(D2&lt;2000,2,IF(D2&lt;3000,3,4)))</f>
        <v>4</v>
      </c>
      <c r="F2" s="59">
        <v>33.001579</v>
      </c>
      <c r="G2" s="60">
        <f t="shared" ref="G2:G27" si="1">(F2/C2)*100</f>
        <v>0.13741496918720852</v>
      </c>
      <c r="H2" s="68">
        <f t="shared" ref="H2:H27" si="2">IF(G2&lt;1,1,IF(G2&lt;1,2,IF(G2&lt;4,3,4)))</f>
        <v>1</v>
      </c>
      <c r="I2" s="56">
        <v>150.23260999999999</v>
      </c>
      <c r="J2" s="58">
        <f t="shared" ref="J2:J27" si="3">IF(I2&lt;10,1,IF(I2&lt;50,2,IF(I2&lt;100,3,4)))</f>
        <v>4</v>
      </c>
      <c r="K2" s="56">
        <v>16</v>
      </c>
      <c r="L2" s="58">
        <f>IF(K2&lt;20,1,IF(K2&lt;50,2,IF(K2&lt;100,3,4)))</f>
        <v>1</v>
      </c>
      <c r="M2" s="19">
        <v>276.60380299999997</v>
      </c>
      <c r="N2" s="20">
        <v>1.1517480138241172</v>
      </c>
      <c r="O2" s="18">
        <v>2</v>
      </c>
      <c r="P2" s="72">
        <v>330.36003000000005</v>
      </c>
      <c r="Q2" s="61">
        <f t="shared" ref="Q2:Q27" si="4">IF(P2&lt;100,1,IF(P2&lt;150,2,IF(P2&lt;200,3,4)))</f>
        <v>4</v>
      </c>
      <c r="R2" s="56">
        <v>1983.64</v>
      </c>
      <c r="S2" s="57">
        <v>1105.55</v>
      </c>
      <c r="T2" s="60">
        <f t="shared" ref="T2:T27" si="5">S2/R2*100</f>
        <v>55.733399205500987</v>
      </c>
      <c r="U2" s="22">
        <f t="shared" ref="U2:U27" si="6">IF(T2&lt;10,1,IF(T2&lt;40,2,IF(T2&lt;70,3,4)))</f>
        <v>3</v>
      </c>
      <c r="V2" s="76">
        <f t="shared" ref="V2:V27" si="7">U2*2</f>
        <v>6</v>
      </c>
      <c r="W2" s="19">
        <v>6473.2362999999996</v>
      </c>
      <c r="X2" s="23">
        <v>26.953848684210524</v>
      </c>
      <c r="Y2" s="18">
        <v>2</v>
      </c>
      <c r="Z2" s="79">
        <v>0</v>
      </c>
      <c r="AA2" s="59">
        <f t="shared" ref="AA2:AA27" si="8">Z2/A2*100</f>
        <v>0</v>
      </c>
      <c r="AB2" s="58">
        <v>0</v>
      </c>
      <c r="AC2" s="19">
        <v>8796.4411999999993</v>
      </c>
      <c r="AD2" s="20">
        <v>36.627420053297797</v>
      </c>
      <c r="AE2" s="18">
        <v>3</v>
      </c>
      <c r="AF2" s="19">
        <v>7567.8963120899998</v>
      </c>
      <c r="AG2" s="20">
        <v>31.51189337146069</v>
      </c>
      <c r="AH2" s="21">
        <v>3</v>
      </c>
      <c r="AI2" s="35">
        <f t="shared" ref="AI2:AI27" si="9">(AH2+AE2+Y2+V2+Q2+O2+H2)/7</f>
        <v>3</v>
      </c>
      <c r="AJ2" s="39">
        <f t="shared" ref="AJ2:AJ27" si="10">IF(AI2&lt;2,1,IF(AI2&lt;3,2,IF(AI2&lt;4,3,4)))</f>
        <v>3</v>
      </c>
      <c r="AK2" s="37">
        <v>4</v>
      </c>
      <c r="AL2" s="42">
        <f t="shared" ref="AL2:AL27" si="11">AJ2*AK2</f>
        <v>12</v>
      </c>
      <c r="AM2" s="39">
        <f t="shared" ref="AM2:AM27" si="12">IF(AL2&lt;3,1,IF(AL2&lt;5,2,IF(AL2&lt;12,3,4)))</f>
        <v>4</v>
      </c>
      <c r="AN2" s="39">
        <v>2</v>
      </c>
      <c r="AO2" s="46">
        <f>AM2-AN2</f>
        <v>2</v>
      </c>
      <c r="AP2" s="172">
        <f>IF(AO2&lt;-1,1,IF(AO2&lt;1,2,IF(AO2=1,3,4)))</f>
        <v>4</v>
      </c>
      <c r="AQ2" s="22">
        <v>1</v>
      </c>
      <c r="AR2" s="181">
        <v>6</v>
      </c>
      <c r="AS2" s="17">
        <f>AQ2*AR2</f>
        <v>6</v>
      </c>
      <c r="AT2" s="185">
        <f>IF(AS2&lt;6,1,IF(AS2&lt;12,2,IF(AS2&lt;18,3,4)))</f>
        <v>2</v>
      </c>
    </row>
    <row r="3" spans="1:46" ht="14.5" x14ac:dyDescent="0.35">
      <c r="A3" s="6">
        <v>2</v>
      </c>
      <c r="B3" s="15" t="s">
        <v>28</v>
      </c>
      <c r="C3" s="56">
        <v>3218</v>
      </c>
      <c r="D3" s="57">
        <v>1040</v>
      </c>
      <c r="E3" s="58">
        <f t="shared" si="0"/>
        <v>2</v>
      </c>
      <c r="F3" s="59">
        <v>0.60615600000000003</v>
      </c>
      <c r="G3" s="60">
        <f t="shared" si="1"/>
        <v>1.883642013673089E-2</v>
      </c>
      <c r="H3" s="68">
        <f t="shared" si="2"/>
        <v>1</v>
      </c>
      <c r="I3" s="56">
        <v>28.398439999999997</v>
      </c>
      <c r="J3" s="58">
        <f t="shared" si="3"/>
        <v>2</v>
      </c>
      <c r="K3" s="56">
        <v>0</v>
      </c>
      <c r="L3" s="58">
        <v>0</v>
      </c>
      <c r="M3" s="19">
        <v>9.2501309999999997</v>
      </c>
      <c r="N3" s="20">
        <v>0.28744968924798009</v>
      </c>
      <c r="O3" s="18">
        <v>1</v>
      </c>
      <c r="P3" s="72">
        <v>28.250869999999999</v>
      </c>
      <c r="Q3" s="61">
        <f t="shared" si="4"/>
        <v>1</v>
      </c>
      <c r="R3" s="56">
        <v>244.9</v>
      </c>
      <c r="S3" s="57">
        <v>129.72999999999999</v>
      </c>
      <c r="T3" s="60">
        <f t="shared" si="5"/>
        <v>52.972641894650877</v>
      </c>
      <c r="U3" s="22">
        <f t="shared" si="6"/>
        <v>3</v>
      </c>
      <c r="V3" s="76">
        <f t="shared" si="7"/>
        <v>6</v>
      </c>
      <c r="W3" s="19">
        <v>3179.7833000000001</v>
      </c>
      <c r="X3" s="23">
        <v>98.812408328154135</v>
      </c>
      <c r="Y3" s="18">
        <v>4</v>
      </c>
      <c r="Z3" s="79">
        <v>0</v>
      </c>
      <c r="AA3" s="59">
        <f t="shared" si="8"/>
        <v>0</v>
      </c>
      <c r="AB3" s="58">
        <v>0</v>
      </c>
      <c r="AC3" s="19">
        <v>2705.7498999999998</v>
      </c>
      <c r="AD3" s="20">
        <v>84.081724673710369</v>
      </c>
      <c r="AE3" s="18">
        <v>4</v>
      </c>
      <c r="AF3" s="19">
        <v>1819.9798080999999</v>
      </c>
      <c r="AG3" s="20">
        <v>56.556240152268487</v>
      </c>
      <c r="AH3" s="21">
        <v>3</v>
      </c>
      <c r="AI3" s="35">
        <f t="shared" si="9"/>
        <v>2.8571428571428572</v>
      </c>
      <c r="AJ3" s="39">
        <f t="shared" si="10"/>
        <v>2</v>
      </c>
      <c r="AK3" s="37">
        <v>1</v>
      </c>
      <c r="AL3" s="42">
        <f t="shared" si="11"/>
        <v>2</v>
      </c>
      <c r="AM3" s="39">
        <f t="shared" si="12"/>
        <v>1</v>
      </c>
      <c r="AN3" s="39">
        <v>1</v>
      </c>
      <c r="AO3" s="46">
        <f>AM3-AN3</f>
        <v>0</v>
      </c>
      <c r="AP3" s="170">
        <f>IF(AO3&lt;-1,1,IF(AO3&lt;1,2,IF(AO3=1,3,4)))</f>
        <v>2</v>
      </c>
      <c r="AQ3" s="22">
        <v>1</v>
      </c>
      <c r="AR3" s="181">
        <v>6</v>
      </c>
      <c r="AS3" s="17">
        <f t="shared" ref="AS3:AS27" si="13">AQ3*AR3</f>
        <v>6</v>
      </c>
      <c r="AT3" s="185">
        <f t="shared" ref="AT3:AT27" si="14">IF(AS3&lt;6,1,IF(AS3&lt;12,2,IF(AS3&lt;18,3,4)))</f>
        <v>2</v>
      </c>
    </row>
    <row r="4" spans="1:46" ht="14.5" x14ac:dyDescent="0.35">
      <c r="A4" s="6">
        <v>3</v>
      </c>
      <c r="B4" s="24" t="s">
        <v>52</v>
      </c>
      <c r="C4" s="56">
        <v>1151</v>
      </c>
      <c r="D4" s="57">
        <v>179</v>
      </c>
      <c r="E4" s="58">
        <f t="shared" si="0"/>
        <v>1</v>
      </c>
      <c r="F4" s="59">
        <v>0.36213800000000002</v>
      </c>
      <c r="G4" s="60">
        <f t="shared" si="1"/>
        <v>3.1462901824500442E-2</v>
      </c>
      <c r="H4" s="68">
        <f t="shared" si="2"/>
        <v>1</v>
      </c>
      <c r="I4" s="56">
        <v>6.0833999999999993</v>
      </c>
      <c r="J4" s="58">
        <f t="shared" si="3"/>
        <v>1</v>
      </c>
      <c r="K4" s="56">
        <v>8</v>
      </c>
      <c r="L4" s="58">
        <f t="shared" ref="L4:L14" si="15">IF(K4&lt;20,1,IF(K4&lt;50,2,IF(K4&lt;100,3,4)))</f>
        <v>1</v>
      </c>
      <c r="M4" s="19">
        <v>11.295439</v>
      </c>
      <c r="N4" s="20">
        <v>0.98135873153779329</v>
      </c>
      <c r="O4" s="18">
        <v>1</v>
      </c>
      <c r="P4" s="72">
        <v>12.434059999999999</v>
      </c>
      <c r="Q4" s="61">
        <f t="shared" si="4"/>
        <v>1</v>
      </c>
      <c r="R4" s="56">
        <v>500.85</v>
      </c>
      <c r="S4" s="57">
        <v>170.44</v>
      </c>
      <c r="T4" s="60">
        <f t="shared" si="5"/>
        <v>34.030148747129878</v>
      </c>
      <c r="U4" s="22">
        <f t="shared" si="6"/>
        <v>2</v>
      </c>
      <c r="V4" s="76">
        <f t="shared" si="7"/>
        <v>4</v>
      </c>
      <c r="W4" s="19">
        <v>85.769499999999994</v>
      </c>
      <c r="X4" s="23">
        <v>7.4517376194613378</v>
      </c>
      <c r="Y4" s="18">
        <v>1</v>
      </c>
      <c r="Z4" s="79">
        <v>0</v>
      </c>
      <c r="AA4" s="59">
        <f t="shared" si="8"/>
        <v>0</v>
      </c>
      <c r="AB4" s="58">
        <v>0</v>
      </c>
      <c r="AC4" s="19">
        <v>0</v>
      </c>
      <c r="AD4" s="20">
        <v>0</v>
      </c>
      <c r="AE4" s="18">
        <v>0</v>
      </c>
      <c r="AF4" s="19">
        <v>140.276665334</v>
      </c>
      <c r="AG4" s="20">
        <v>12.187373182797568</v>
      </c>
      <c r="AH4" s="21">
        <v>2</v>
      </c>
      <c r="AI4" s="35">
        <f t="shared" si="9"/>
        <v>1.4285714285714286</v>
      </c>
      <c r="AJ4" s="39">
        <f t="shared" si="10"/>
        <v>1</v>
      </c>
      <c r="AK4" s="37">
        <v>4</v>
      </c>
      <c r="AL4" s="42">
        <f t="shared" si="11"/>
        <v>4</v>
      </c>
      <c r="AM4" s="39">
        <f t="shared" si="12"/>
        <v>2</v>
      </c>
      <c r="AN4" s="39">
        <v>2</v>
      </c>
      <c r="AO4" s="46">
        <f>AM4-AN4</f>
        <v>0</v>
      </c>
      <c r="AP4" s="170">
        <f>IF(AO4&lt;-1,1,IF(AO4&lt;1,2,IF(AO4=1,3,4)))</f>
        <v>2</v>
      </c>
      <c r="AQ4" s="22">
        <v>1</v>
      </c>
      <c r="AR4" s="181">
        <v>6</v>
      </c>
      <c r="AS4" s="17">
        <f t="shared" si="13"/>
        <v>6</v>
      </c>
      <c r="AT4" s="185">
        <f t="shared" si="14"/>
        <v>2</v>
      </c>
    </row>
    <row r="5" spans="1:46" ht="14.5" x14ac:dyDescent="0.35">
      <c r="A5" s="6">
        <v>4</v>
      </c>
      <c r="B5" s="15" t="s">
        <v>29</v>
      </c>
      <c r="C5" s="56">
        <v>2072</v>
      </c>
      <c r="D5" s="57">
        <v>733</v>
      </c>
      <c r="E5" s="58">
        <f t="shared" si="0"/>
        <v>1</v>
      </c>
      <c r="F5" s="59">
        <v>2.5038650000000002</v>
      </c>
      <c r="G5" s="60">
        <f t="shared" si="1"/>
        <v>0.12084290540540542</v>
      </c>
      <c r="H5" s="68">
        <f t="shared" si="2"/>
        <v>1</v>
      </c>
      <c r="I5" s="56">
        <v>17.450020000000002</v>
      </c>
      <c r="J5" s="58">
        <f t="shared" si="3"/>
        <v>2</v>
      </c>
      <c r="K5" s="56">
        <v>7</v>
      </c>
      <c r="L5" s="58">
        <f t="shared" si="15"/>
        <v>1</v>
      </c>
      <c r="M5" s="19">
        <v>8.1199349999999999</v>
      </c>
      <c r="N5" s="20">
        <v>0.39188875482625485</v>
      </c>
      <c r="O5" s="18">
        <v>1</v>
      </c>
      <c r="P5" s="72">
        <v>52.636650000000003</v>
      </c>
      <c r="Q5" s="61">
        <f t="shared" si="4"/>
        <v>1</v>
      </c>
      <c r="R5" s="56">
        <v>711.89</v>
      </c>
      <c r="S5" s="57">
        <v>525.46</v>
      </c>
      <c r="T5" s="60">
        <f t="shared" si="5"/>
        <v>73.811965331722604</v>
      </c>
      <c r="U5" s="22">
        <f t="shared" si="6"/>
        <v>4</v>
      </c>
      <c r="V5" s="76">
        <f t="shared" si="7"/>
        <v>8</v>
      </c>
      <c r="W5" s="19">
        <v>562.21299999999997</v>
      </c>
      <c r="X5" s="23">
        <v>27.133832046332046</v>
      </c>
      <c r="Y5" s="18">
        <v>2</v>
      </c>
      <c r="Z5" s="79">
        <v>0</v>
      </c>
      <c r="AA5" s="59">
        <f t="shared" si="8"/>
        <v>0</v>
      </c>
      <c r="AB5" s="58">
        <v>0</v>
      </c>
      <c r="AC5" s="19">
        <v>582.20360000000005</v>
      </c>
      <c r="AD5" s="20">
        <v>28.098629343629344</v>
      </c>
      <c r="AE5" s="18">
        <v>2</v>
      </c>
      <c r="AF5" s="19">
        <v>1068.64684708</v>
      </c>
      <c r="AG5" s="20">
        <v>51.575620032818534</v>
      </c>
      <c r="AH5" s="21">
        <v>3</v>
      </c>
      <c r="AI5" s="35">
        <f t="shared" si="9"/>
        <v>2.5714285714285716</v>
      </c>
      <c r="AJ5" s="39">
        <f t="shared" si="10"/>
        <v>2</v>
      </c>
      <c r="AK5" s="37">
        <v>1</v>
      </c>
      <c r="AL5" s="42">
        <f t="shared" si="11"/>
        <v>2</v>
      </c>
      <c r="AM5" s="39">
        <f t="shared" si="12"/>
        <v>1</v>
      </c>
      <c r="AN5" s="39">
        <v>2</v>
      </c>
      <c r="AO5" s="46">
        <f>AM5-AN5</f>
        <v>-1</v>
      </c>
      <c r="AP5" s="170">
        <f>IF(AO5&lt;-1,1,IF(AO5&lt;1,2,IF(AO5=1,3,4)))</f>
        <v>2</v>
      </c>
      <c r="AQ5" s="22">
        <v>1</v>
      </c>
      <c r="AR5" s="181">
        <v>6</v>
      </c>
      <c r="AS5" s="17">
        <f t="shared" si="13"/>
        <v>6</v>
      </c>
      <c r="AT5" s="185">
        <f t="shared" si="14"/>
        <v>2</v>
      </c>
    </row>
    <row r="6" spans="1:46" ht="14.5" x14ac:dyDescent="0.35">
      <c r="A6" s="6">
        <v>5</v>
      </c>
      <c r="B6" s="15" t="s">
        <v>30</v>
      </c>
      <c r="C6" s="56">
        <v>8249</v>
      </c>
      <c r="D6" s="57">
        <v>1644</v>
      </c>
      <c r="E6" s="58">
        <f t="shared" si="0"/>
        <v>2</v>
      </c>
      <c r="F6" s="59">
        <v>6.7809749999999998</v>
      </c>
      <c r="G6" s="60">
        <f t="shared" si="1"/>
        <v>8.220360043641653E-2</v>
      </c>
      <c r="H6" s="68">
        <f t="shared" si="2"/>
        <v>1</v>
      </c>
      <c r="I6" s="56">
        <v>67.598710000000011</v>
      </c>
      <c r="J6" s="58">
        <f t="shared" si="3"/>
        <v>3</v>
      </c>
      <c r="K6" s="56">
        <v>13</v>
      </c>
      <c r="L6" s="58">
        <f t="shared" si="15"/>
        <v>1</v>
      </c>
      <c r="M6" s="19">
        <v>365.81712700000003</v>
      </c>
      <c r="N6" s="20">
        <v>4.4346845314583589</v>
      </c>
      <c r="O6" s="18">
        <v>2</v>
      </c>
      <c r="P6" s="72">
        <v>162.23176000000001</v>
      </c>
      <c r="Q6" s="61">
        <f t="shared" si="4"/>
        <v>3</v>
      </c>
      <c r="R6" s="56">
        <v>1234.46</v>
      </c>
      <c r="S6" s="57">
        <v>834.73</v>
      </c>
      <c r="T6" s="60">
        <f t="shared" si="5"/>
        <v>67.619039904087614</v>
      </c>
      <c r="U6" s="22">
        <f t="shared" si="6"/>
        <v>3</v>
      </c>
      <c r="V6" s="76">
        <f t="shared" si="7"/>
        <v>6</v>
      </c>
      <c r="W6" s="19">
        <v>3862.2406000000001</v>
      </c>
      <c r="X6" s="23">
        <v>46.820712813674383</v>
      </c>
      <c r="Y6" s="18">
        <v>2</v>
      </c>
      <c r="Z6" s="79">
        <v>194.055331</v>
      </c>
      <c r="AA6" s="59">
        <f t="shared" si="8"/>
        <v>3881.10662</v>
      </c>
      <c r="AB6" s="58">
        <f>IF(AA6&lt;1,1,IF(AA6&lt;10,2,IF(AA6&lt;15,3,4)))</f>
        <v>4</v>
      </c>
      <c r="AC6" s="19">
        <v>1624.5944999999999</v>
      </c>
      <c r="AD6" s="20">
        <v>19.694441750515214</v>
      </c>
      <c r="AE6" s="18">
        <v>2</v>
      </c>
      <c r="AF6" s="19">
        <v>4477.9643961600004</v>
      </c>
      <c r="AG6" s="20">
        <v>54.284936309370835</v>
      </c>
      <c r="AH6" s="21">
        <v>3</v>
      </c>
      <c r="AI6" s="35">
        <f t="shared" si="9"/>
        <v>2.7142857142857144</v>
      </c>
      <c r="AJ6" s="39">
        <f t="shared" si="10"/>
        <v>2</v>
      </c>
      <c r="AK6" s="37">
        <v>2</v>
      </c>
      <c r="AL6" s="42">
        <f t="shared" si="11"/>
        <v>4</v>
      </c>
      <c r="AM6" s="39">
        <f t="shared" si="12"/>
        <v>2</v>
      </c>
      <c r="AN6" s="39" t="s">
        <v>82</v>
      </c>
      <c r="AO6" s="179" t="s">
        <v>82</v>
      </c>
      <c r="AP6" s="170">
        <f>AM6</f>
        <v>2</v>
      </c>
      <c r="AQ6" s="22">
        <v>1</v>
      </c>
      <c r="AR6" s="181">
        <v>6</v>
      </c>
      <c r="AS6" s="17">
        <f t="shared" si="13"/>
        <v>6</v>
      </c>
      <c r="AT6" s="185">
        <f t="shared" si="14"/>
        <v>2</v>
      </c>
    </row>
    <row r="7" spans="1:46" ht="14.5" x14ac:dyDescent="0.35">
      <c r="A7" s="6">
        <v>6</v>
      </c>
      <c r="B7" s="15" t="s">
        <v>31</v>
      </c>
      <c r="C7" s="56">
        <v>15255</v>
      </c>
      <c r="D7" s="57">
        <v>4985</v>
      </c>
      <c r="E7" s="58">
        <f t="shared" si="0"/>
        <v>4</v>
      </c>
      <c r="F7" s="59">
        <v>127.433093</v>
      </c>
      <c r="G7" s="60">
        <f t="shared" si="1"/>
        <v>0.83535295313012137</v>
      </c>
      <c r="H7" s="68">
        <f t="shared" si="2"/>
        <v>1</v>
      </c>
      <c r="I7" s="56">
        <v>105.06946000000001</v>
      </c>
      <c r="J7" s="58">
        <f t="shared" si="3"/>
        <v>4</v>
      </c>
      <c r="K7" s="56">
        <v>1</v>
      </c>
      <c r="L7" s="58">
        <f t="shared" si="15"/>
        <v>1</v>
      </c>
      <c r="M7" s="19">
        <v>37.675422999999995</v>
      </c>
      <c r="N7" s="20">
        <v>0.24697098000655521</v>
      </c>
      <c r="O7" s="18">
        <v>1</v>
      </c>
      <c r="P7" s="72">
        <v>110.63877000000001</v>
      </c>
      <c r="Q7" s="61">
        <f t="shared" si="4"/>
        <v>2</v>
      </c>
      <c r="R7" s="56">
        <v>993.08</v>
      </c>
      <c r="S7" s="57">
        <v>591.16</v>
      </c>
      <c r="T7" s="60">
        <f t="shared" si="5"/>
        <v>59.527933298425097</v>
      </c>
      <c r="U7" s="22">
        <f t="shared" si="6"/>
        <v>3</v>
      </c>
      <c r="V7" s="76">
        <f t="shared" si="7"/>
        <v>6</v>
      </c>
      <c r="W7" s="19">
        <v>7123.1378999999997</v>
      </c>
      <c r="X7" s="23">
        <v>46.693791543756141</v>
      </c>
      <c r="Y7" s="18">
        <v>2</v>
      </c>
      <c r="Z7" s="79">
        <v>0</v>
      </c>
      <c r="AA7" s="59">
        <f t="shared" si="8"/>
        <v>0</v>
      </c>
      <c r="AB7" s="58">
        <v>0</v>
      </c>
      <c r="AC7" s="19">
        <v>10751.1019</v>
      </c>
      <c r="AD7" s="20">
        <v>70.475921992789253</v>
      </c>
      <c r="AE7" s="18">
        <v>4</v>
      </c>
      <c r="AF7" s="19">
        <v>5233.4403823499997</v>
      </c>
      <c r="AG7" s="20">
        <v>34.306393853490661</v>
      </c>
      <c r="AH7" s="21">
        <v>3</v>
      </c>
      <c r="AI7" s="35">
        <f t="shared" si="9"/>
        <v>2.7142857142857144</v>
      </c>
      <c r="AJ7" s="39">
        <f t="shared" si="10"/>
        <v>2</v>
      </c>
      <c r="AK7" s="37">
        <v>1</v>
      </c>
      <c r="AL7" s="42">
        <f t="shared" si="11"/>
        <v>2</v>
      </c>
      <c r="AM7" s="39">
        <f t="shared" si="12"/>
        <v>1</v>
      </c>
      <c r="AN7" s="39">
        <v>2</v>
      </c>
      <c r="AO7" s="46">
        <f t="shared" ref="AO7:AO27" si="16">AM7-AN7</f>
        <v>-1</v>
      </c>
      <c r="AP7" s="170">
        <f t="shared" ref="AP7:AP27" si="17">IF(AO7&lt;-1,1,IF(AO7&lt;1,2,IF(AO7=1,3,4)))</f>
        <v>2</v>
      </c>
      <c r="AQ7" s="22">
        <v>1</v>
      </c>
      <c r="AR7" s="181">
        <v>6</v>
      </c>
      <c r="AS7" s="17">
        <f t="shared" si="13"/>
        <v>6</v>
      </c>
      <c r="AT7" s="185">
        <f t="shared" si="14"/>
        <v>2</v>
      </c>
    </row>
    <row r="8" spans="1:46" ht="14.5" x14ac:dyDescent="0.35">
      <c r="A8" s="6">
        <v>7</v>
      </c>
      <c r="B8" s="15" t="s">
        <v>32</v>
      </c>
      <c r="C8" s="56">
        <v>7545</v>
      </c>
      <c r="D8" s="57">
        <v>855</v>
      </c>
      <c r="E8" s="58">
        <f t="shared" si="0"/>
        <v>1</v>
      </c>
      <c r="F8" s="59">
        <v>229.62782000000001</v>
      </c>
      <c r="G8" s="60">
        <f t="shared" si="1"/>
        <v>3.0434436050364484</v>
      </c>
      <c r="H8" s="68">
        <f t="shared" si="2"/>
        <v>3</v>
      </c>
      <c r="I8" s="56">
        <v>12.932739999999999</v>
      </c>
      <c r="J8" s="58">
        <f t="shared" si="3"/>
        <v>2</v>
      </c>
      <c r="K8" s="56">
        <v>12</v>
      </c>
      <c r="L8" s="58">
        <f t="shared" si="15"/>
        <v>1</v>
      </c>
      <c r="M8" s="19">
        <v>21.718239999999998</v>
      </c>
      <c r="N8" s="20">
        <v>0.28784943671305496</v>
      </c>
      <c r="O8" s="18">
        <v>1</v>
      </c>
      <c r="P8" s="72">
        <v>216.51510999999999</v>
      </c>
      <c r="Q8" s="61">
        <f t="shared" si="4"/>
        <v>4</v>
      </c>
      <c r="R8" s="56">
        <v>831.6</v>
      </c>
      <c r="S8" s="57">
        <v>531.22</v>
      </c>
      <c r="T8" s="60">
        <f t="shared" si="5"/>
        <v>63.879268879268878</v>
      </c>
      <c r="U8" s="22">
        <f t="shared" si="6"/>
        <v>3</v>
      </c>
      <c r="V8" s="76">
        <f t="shared" si="7"/>
        <v>6</v>
      </c>
      <c r="W8" s="19">
        <v>6358.7039999999997</v>
      </c>
      <c r="X8" s="23">
        <v>84.277057654075534</v>
      </c>
      <c r="Y8" s="18">
        <v>4</v>
      </c>
      <c r="Z8" s="79">
        <v>270.65278000000001</v>
      </c>
      <c r="AA8" s="59">
        <f t="shared" si="8"/>
        <v>3866.4682857142857</v>
      </c>
      <c r="AB8" s="58">
        <f>IF(AA8&lt;1,1,IF(AA8&lt;10,2,IF(AA8&lt;15,3,4)))</f>
        <v>4</v>
      </c>
      <c r="AC8" s="19">
        <v>5578.4973</v>
      </c>
      <c r="AD8" s="20">
        <v>73.936345924453278</v>
      </c>
      <c r="AE8" s="18">
        <v>4</v>
      </c>
      <c r="AF8" s="19">
        <v>6314.8845231200003</v>
      </c>
      <c r="AG8" s="20">
        <v>83.696282612591119</v>
      </c>
      <c r="AH8" s="21">
        <v>4</v>
      </c>
      <c r="AI8" s="35">
        <f t="shared" si="9"/>
        <v>3.7142857142857144</v>
      </c>
      <c r="AJ8" s="39">
        <f t="shared" si="10"/>
        <v>3</v>
      </c>
      <c r="AK8" s="37">
        <v>1</v>
      </c>
      <c r="AL8" s="42">
        <f t="shared" si="11"/>
        <v>3</v>
      </c>
      <c r="AM8" s="39">
        <f t="shared" si="12"/>
        <v>2</v>
      </c>
      <c r="AN8" s="39">
        <v>2</v>
      </c>
      <c r="AO8" s="46">
        <f t="shared" si="16"/>
        <v>0</v>
      </c>
      <c r="AP8" s="170">
        <f t="shared" si="17"/>
        <v>2</v>
      </c>
      <c r="AQ8" s="22">
        <v>1</v>
      </c>
      <c r="AR8" s="181">
        <v>6</v>
      </c>
      <c r="AS8" s="17">
        <f t="shared" si="13"/>
        <v>6</v>
      </c>
      <c r="AT8" s="185">
        <f t="shared" si="14"/>
        <v>2</v>
      </c>
    </row>
    <row r="9" spans="1:46" ht="14.5" x14ac:dyDescent="0.35">
      <c r="A9" s="6">
        <v>8</v>
      </c>
      <c r="B9" s="15" t="s">
        <v>33</v>
      </c>
      <c r="C9" s="56">
        <v>3799</v>
      </c>
      <c r="D9" s="57">
        <v>445</v>
      </c>
      <c r="E9" s="58">
        <f t="shared" si="0"/>
        <v>1</v>
      </c>
      <c r="F9" s="59">
        <v>12.795802</v>
      </c>
      <c r="G9" s="60">
        <f t="shared" si="1"/>
        <v>0.33682026849170832</v>
      </c>
      <c r="H9" s="68">
        <f t="shared" si="2"/>
        <v>1</v>
      </c>
      <c r="I9" s="56">
        <v>8.4078900000000001</v>
      </c>
      <c r="J9" s="58">
        <f t="shared" si="3"/>
        <v>1</v>
      </c>
      <c r="K9" s="56">
        <v>7</v>
      </c>
      <c r="L9" s="58">
        <f t="shared" si="15"/>
        <v>1</v>
      </c>
      <c r="M9" s="19">
        <v>20.61111</v>
      </c>
      <c r="N9" s="20">
        <v>0.54254040536983417</v>
      </c>
      <c r="O9" s="18">
        <v>1</v>
      </c>
      <c r="P9" s="72">
        <v>69.709509999999995</v>
      </c>
      <c r="Q9" s="61">
        <f t="shared" si="4"/>
        <v>1</v>
      </c>
      <c r="R9" s="56">
        <v>485.02</v>
      </c>
      <c r="S9" s="57">
        <v>244.44</v>
      </c>
      <c r="T9" s="60">
        <f t="shared" si="5"/>
        <v>50.397921735186181</v>
      </c>
      <c r="U9" s="22">
        <f t="shared" si="6"/>
        <v>3</v>
      </c>
      <c r="V9" s="76">
        <f t="shared" si="7"/>
        <v>6</v>
      </c>
      <c r="W9" s="19">
        <v>3161.0758999999998</v>
      </c>
      <c r="X9" s="23">
        <v>83.208104764411686</v>
      </c>
      <c r="Y9" s="18">
        <v>4</v>
      </c>
      <c r="Z9" s="79">
        <v>713.12683400000003</v>
      </c>
      <c r="AA9" s="59">
        <f t="shared" si="8"/>
        <v>8914.0854250000011</v>
      </c>
      <c r="AB9" s="58">
        <f>IF(AA9&lt;1,1,IF(AA9&lt;10,2,IF(AA9&lt;15,3,4)))</f>
        <v>4</v>
      </c>
      <c r="AC9" s="19">
        <v>2507.4630000000002</v>
      </c>
      <c r="AD9" s="20">
        <v>66.003237694130036</v>
      </c>
      <c r="AE9" s="18">
        <v>4</v>
      </c>
      <c r="AF9" s="19">
        <v>2538.04267596</v>
      </c>
      <c r="AG9" s="20">
        <v>66.808177835219794</v>
      </c>
      <c r="AH9" s="21">
        <v>4</v>
      </c>
      <c r="AI9" s="35">
        <f t="shared" si="9"/>
        <v>3</v>
      </c>
      <c r="AJ9" s="39">
        <f t="shared" si="10"/>
        <v>3</v>
      </c>
      <c r="AK9" s="37">
        <v>1</v>
      </c>
      <c r="AL9" s="42">
        <f t="shared" si="11"/>
        <v>3</v>
      </c>
      <c r="AM9" s="39">
        <f t="shared" si="12"/>
        <v>2</v>
      </c>
      <c r="AN9" s="39">
        <v>3</v>
      </c>
      <c r="AO9" s="46">
        <f t="shared" si="16"/>
        <v>-1</v>
      </c>
      <c r="AP9" s="170">
        <f t="shared" si="17"/>
        <v>2</v>
      </c>
      <c r="AQ9" s="22">
        <v>1</v>
      </c>
      <c r="AR9" s="181">
        <v>6</v>
      </c>
      <c r="AS9" s="17">
        <f t="shared" si="13"/>
        <v>6</v>
      </c>
      <c r="AT9" s="185">
        <f t="shared" si="14"/>
        <v>2</v>
      </c>
    </row>
    <row r="10" spans="1:46" ht="14.5" x14ac:dyDescent="0.35">
      <c r="A10" s="6">
        <v>9</v>
      </c>
      <c r="B10" s="15" t="s">
        <v>34</v>
      </c>
      <c r="C10" s="56">
        <v>13033</v>
      </c>
      <c r="D10" s="57">
        <v>6048</v>
      </c>
      <c r="E10" s="58">
        <f t="shared" si="0"/>
        <v>4</v>
      </c>
      <c r="F10" s="59">
        <v>16.965933</v>
      </c>
      <c r="G10" s="60">
        <f t="shared" si="1"/>
        <v>0.13017672830507174</v>
      </c>
      <c r="H10" s="68">
        <f t="shared" si="2"/>
        <v>1</v>
      </c>
      <c r="I10" s="56">
        <v>144.59032999999999</v>
      </c>
      <c r="J10" s="58">
        <f t="shared" si="3"/>
        <v>4</v>
      </c>
      <c r="K10" s="56">
        <v>1</v>
      </c>
      <c r="L10" s="58">
        <f t="shared" si="15"/>
        <v>1</v>
      </c>
      <c r="M10" s="19">
        <v>38.773687000000002</v>
      </c>
      <c r="N10" s="20">
        <v>0.29750392848921969</v>
      </c>
      <c r="O10" s="18">
        <v>1</v>
      </c>
      <c r="P10" s="72">
        <v>311.91379000000001</v>
      </c>
      <c r="Q10" s="61">
        <f t="shared" si="4"/>
        <v>4</v>
      </c>
      <c r="R10" s="56">
        <v>1148</v>
      </c>
      <c r="S10" s="57">
        <v>835.44</v>
      </c>
      <c r="T10" s="60">
        <f t="shared" si="5"/>
        <v>72.773519163763069</v>
      </c>
      <c r="U10" s="22">
        <f t="shared" si="6"/>
        <v>4</v>
      </c>
      <c r="V10" s="76">
        <f t="shared" si="7"/>
        <v>8</v>
      </c>
      <c r="W10" s="19">
        <v>3576.4594999999999</v>
      </c>
      <c r="X10" s="23">
        <v>27.441567559272617</v>
      </c>
      <c r="Y10" s="18">
        <v>2</v>
      </c>
      <c r="Z10" s="79">
        <v>0</v>
      </c>
      <c r="AA10" s="59">
        <f t="shared" si="8"/>
        <v>0</v>
      </c>
      <c r="AB10" s="58">
        <v>0</v>
      </c>
      <c r="AC10" s="19">
        <v>3486.4195</v>
      </c>
      <c r="AD10" s="20">
        <v>26.750705900406658</v>
      </c>
      <c r="AE10" s="18">
        <v>2</v>
      </c>
      <c r="AF10" s="19">
        <v>3834.4667261899999</v>
      </c>
      <c r="AG10" s="20">
        <v>29.421213275454615</v>
      </c>
      <c r="AH10" s="21">
        <v>2</v>
      </c>
      <c r="AI10" s="35">
        <f t="shared" si="9"/>
        <v>2.8571428571428572</v>
      </c>
      <c r="AJ10" s="39">
        <f t="shared" si="10"/>
        <v>2</v>
      </c>
      <c r="AK10" s="37">
        <v>1</v>
      </c>
      <c r="AL10" s="42">
        <f t="shared" si="11"/>
        <v>2</v>
      </c>
      <c r="AM10" s="39">
        <f t="shared" si="12"/>
        <v>1</v>
      </c>
      <c r="AN10" s="39">
        <v>2</v>
      </c>
      <c r="AO10" s="46">
        <f t="shared" si="16"/>
        <v>-1</v>
      </c>
      <c r="AP10" s="170">
        <f t="shared" si="17"/>
        <v>2</v>
      </c>
      <c r="AQ10" s="22">
        <v>1</v>
      </c>
      <c r="AR10" s="181">
        <v>6</v>
      </c>
      <c r="AS10" s="17">
        <f t="shared" si="13"/>
        <v>6</v>
      </c>
      <c r="AT10" s="185">
        <f t="shared" si="14"/>
        <v>2</v>
      </c>
    </row>
    <row r="11" spans="1:46" ht="14.5" x14ac:dyDescent="0.35">
      <c r="A11" s="6">
        <v>10</v>
      </c>
      <c r="B11" s="15" t="s">
        <v>35</v>
      </c>
      <c r="C11" s="56">
        <v>10485</v>
      </c>
      <c r="D11" s="57">
        <v>2319</v>
      </c>
      <c r="E11" s="58">
        <f t="shared" si="0"/>
        <v>3</v>
      </c>
      <c r="F11" s="59">
        <v>5.8714149999999998</v>
      </c>
      <c r="G11" s="60">
        <f t="shared" si="1"/>
        <v>5.5998235574630427E-2</v>
      </c>
      <c r="H11" s="68">
        <f t="shared" si="2"/>
        <v>1</v>
      </c>
      <c r="I11" s="56">
        <v>39.47278</v>
      </c>
      <c r="J11" s="58">
        <f t="shared" si="3"/>
        <v>2</v>
      </c>
      <c r="K11" s="56">
        <v>46</v>
      </c>
      <c r="L11" s="58">
        <f t="shared" si="15"/>
        <v>2</v>
      </c>
      <c r="M11" s="19">
        <v>23.198617000000002</v>
      </c>
      <c r="N11" s="20">
        <v>0.22125528850739151</v>
      </c>
      <c r="O11" s="18">
        <v>1</v>
      </c>
      <c r="P11" s="72">
        <v>71.486910000000009</v>
      </c>
      <c r="Q11" s="61">
        <f t="shared" si="4"/>
        <v>1</v>
      </c>
      <c r="R11" s="56">
        <v>842.89</v>
      </c>
      <c r="S11" s="57">
        <v>586.21</v>
      </c>
      <c r="T11" s="60">
        <f t="shared" si="5"/>
        <v>69.547627804339839</v>
      </c>
      <c r="U11" s="22">
        <f t="shared" si="6"/>
        <v>3</v>
      </c>
      <c r="V11" s="76">
        <f t="shared" si="7"/>
        <v>6</v>
      </c>
      <c r="W11" s="19">
        <v>1139.2252000000001</v>
      </c>
      <c r="X11" s="23">
        <v>10.865285646161183</v>
      </c>
      <c r="Y11" s="18">
        <v>1</v>
      </c>
      <c r="Z11" s="79">
        <v>0</v>
      </c>
      <c r="AA11" s="59">
        <f t="shared" si="8"/>
        <v>0</v>
      </c>
      <c r="AB11" s="58">
        <v>0</v>
      </c>
      <c r="AC11" s="19">
        <v>4395.1949000000004</v>
      </c>
      <c r="AD11" s="20">
        <v>41.91888316642823</v>
      </c>
      <c r="AE11" s="18">
        <v>3</v>
      </c>
      <c r="AF11" s="19">
        <v>2181.75274395</v>
      </c>
      <c r="AG11" s="20">
        <v>20.808323738197423</v>
      </c>
      <c r="AH11" s="21">
        <v>2</v>
      </c>
      <c r="AI11" s="35">
        <f t="shared" si="9"/>
        <v>2.1428571428571428</v>
      </c>
      <c r="AJ11" s="39">
        <f t="shared" si="10"/>
        <v>2</v>
      </c>
      <c r="AK11" s="37">
        <v>1</v>
      </c>
      <c r="AL11" s="42">
        <f t="shared" si="11"/>
        <v>2</v>
      </c>
      <c r="AM11" s="39">
        <f t="shared" si="12"/>
        <v>1</v>
      </c>
      <c r="AN11" s="39">
        <v>3</v>
      </c>
      <c r="AO11" s="46">
        <f t="shared" si="16"/>
        <v>-2</v>
      </c>
      <c r="AP11" s="169">
        <f t="shared" si="17"/>
        <v>1</v>
      </c>
      <c r="AQ11" s="22">
        <v>1</v>
      </c>
      <c r="AR11" s="181">
        <v>6</v>
      </c>
      <c r="AS11" s="17">
        <f t="shared" si="13"/>
        <v>6</v>
      </c>
      <c r="AT11" s="185">
        <f t="shared" si="14"/>
        <v>2</v>
      </c>
    </row>
    <row r="12" spans="1:46" ht="14.5" x14ac:dyDescent="0.35">
      <c r="A12" s="6">
        <v>11</v>
      </c>
      <c r="B12" s="15" t="s">
        <v>36</v>
      </c>
      <c r="C12" s="56">
        <v>15990</v>
      </c>
      <c r="D12" s="57">
        <v>4519</v>
      </c>
      <c r="E12" s="58">
        <f t="shared" si="0"/>
        <v>4</v>
      </c>
      <c r="F12" s="59">
        <v>5.1070970000000004</v>
      </c>
      <c r="G12" s="60">
        <f t="shared" si="1"/>
        <v>3.1939318323952477E-2</v>
      </c>
      <c r="H12" s="68">
        <f t="shared" si="2"/>
        <v>1</v>
      </c>
      <c r="I12" s="56">
        <v>94.266499999999994</v>
      </c>
      <c r="J12" s="58">
        <f t="shared" si="3"/>
        <v>3</v>
      </c>
      <c r="K12" s="56">
        <v>1</v>
      </c>
      <c r="L12" s="58">
        <f t="shared" si="15"/>
        <v>1</v>
      </c>
      <c r="M12" s="19">
        <v>47.954402000000002</v>
      </c>
      <c r="N12" s="20">
        <v>0.29990245153220768</v>
      </c>
      <c r="O12" s="18">
        <v>1</v>
      </c>
      <c r="P12" s="72">
        <v>115.56383</v>
      </c>
      <c r="Q12" s="61">
        <f t="shared" si="4"/>
        <v>2</v>
      </c>
      <c r="R12" s="56">
        <v>1150.77</v>
      </c>
      <c r="S12" s="57">
        <v>834.71</v>
      </c>
      <c r="T12" s="60">
        <f t="shared" si="5"/>
        <v>72.53491140714479</v>
      </c>
      <c r="U12" s="22">
        <f t="shared" si="6"/>
        <v>4</v>
      </c>
      <c r="V12" s="76">
        <f t="shared" si="7"/>
        <v>8</v>
      </c>
      <c r="W12" s="19">
        <v>5258.35</v>
      </c>
      <c r="X12" s="23">
        <v>32.885240775484682</v>
      </c>
      <c r="Y12" s="18">
        <v>2</v>
      </c>
      <c r="Z12" s="79">
        <v>0</v>
      </c>
      <c r="AA12" s="59">
        <f t="shared" si="8"/>
        <v>0</v>
      </c>
      <c r="AB12" s="58">
        <v>0</v>
      </c>
      <c r="AC12" s="19">
        <v>9533.7981</v>
      </c>
      <c r="AD12" s="20">
        <v>59.623502814258913</v>
      </c>
      <c r="AE12" s="18">
        <v>3</v>
      </c>
      <c r="AF12" s="19">
        <v>5575.5172682599996</v>
      </c>
      <c r="AG12" s="20">
        <v>34.868775911569728</v>
      </c>
      <c r="AH12" s="21">
        <v>3</v>
      </c>
      <c r="AI12" s="35">
        <f t="shared" si="9"/>
        <v>2.8571428571428572</v>
      </c>
      <c r="AJ12" s="39">
        <f t="shared" si="10"/>
        <v>2</v>
      </c>
      <c r="AK12" s="37">
        <v>3</v>
      </c>
      <c r="AL12" s="42">
        <f t="shared" si="11"/>
        <v>6</v>
      </c>
      <c r="AM12" s="39">
        <f t="shared" si="12"/>
        <v>3</v>
      </c>
      <c r="AN12" s="39">
        <v>2</v>
      </c>
      <c r="AO12" s="46">
        <f t="shared" si="16"/>
        <v>1</v>
      </c>
      <c r="AP12" s="171">
        <f t="shared" si="17"/>
        <v>3</v>
      </c>
      <c r="AQ12" s="22">
        <v>1</v>
      </c>
      <c r="AR12" s="181">
        <v>6</v>
      </c>
      <c r="AS12" s="17">
        <f t="shared" si="13"/>
        <v>6</v>
      </c>
      <c r="AT12" s="185">
        <f t="shared" si="14"/>
        <v>2</v>
      </c>
    </row>
    <row r="13" spans="1:46" ht="14.5" x14ac:dyDescent="0.35">
      <c r="A13" s="6">
        <v>12</v>
      </c>
      <c r="B13" s="15" t="s">
        <v>53</v>
      </c>
      <c r="C13" s="56">
        <v>14509</v>
      </c>
      <c r="D13" s="57">
        <v>2234</v>
      </c>
      <c r="E13" s="58">
        <f t="shared" si="0"/>
        <v>3</v>
      </c>
      <c r="F13" s="59">
        <v>57.287332999999997</v>
      </c>
      <c r="G13" s="60">
        <f t="shared" si="1"/>
        <v>0.39483998208008819</v>
      </c>
      <c r="H13" s="68">
        <f t="shared" si="2"/>
        <v>1</v>
      </c>
      <c r="I13" s="56">
        <v>86.607559999999992</v>
      </c>
      <c r="J13" s="58">
        <f t="shared" si="3"/>
        <v>3</v>
      </c>
      <c r="K13" s="56">
        <v>100</v>
      </c>
      <c r="L13" s="58">
        <f t="shared" si="15"/>
        <v>4</v>
      </c>
      <c r="M13" s="19">
        <v>58.193221999999999</v>
      </c>
      <c r="N13" s="20">
        <v>0.40108361706526979</v>
      </c>
      <c r="O13" s="18">
        <v>1</v>
      </c>
      <c r="P13" s="72">
        <v>101.77495</v>
      </c>
      <c r="Q13" s="61">
        <f t="shared" si="4"/>
        <v>2</v>
      </c>
      <c r="R13" s="56">
        <v>749.42</v>
      </c>
      <c r="S13" s="57">
        <v>414.83</v>
      </c>
      <c r="T13" s="60">
        <f t="shared" si="5"/>
        <v>55.353473352726112</v>
      </c>
      <c r="U13" s="22">
        <f t="shared" si="6"/>
        <v>3</v>
      </c>
      <c r="V13" s="76">
        <f t="shared" si="7"/>
        <v>6</v>
      </c>
      <c r="W13" s="19">
        <v>5655.4958999999999</v>
      </c>
      <c r="X13" s="23">
        <v>38.979225997656627</v>
      </c>
      <c r="Y13" s="18">
        <v>2</v>
      </c>
      <c r="Z13" s="79">
        <v>0</v>
      </c>
      <c r="AA13" s="59">
        <f t="shared" si="8"/>
        <v>0</v>
      </c>
      <c r="AB13" s="58">
        <v>0</v>
      </c>
      <c r="AC13" s="19">
        <v>1889.7266</v>
      </c>
      <c r="AD13" s="20">
        <v>13.024513060858778</v>
      </c>
      <c r="AE13" s="18">
        <v>2</v>
      </c>
      <c r="AF13" s="19">
        <v>2563.1264766600002</v>
      </c>
      <c r="AG13" s="20">
        <v>17.665769361499763</v>
      </c>
      <c r="AH13" s="21">
        <v>2</v>
      </c>
      <c r="AI13" s="35">
        <f t="shared" si="9"/>
        <v>2.2857142857142856</v>
      </c>
      <c r="AJ13" s="39">
        <f t="shared" si="10"/>
        <v>2</v>
      </c>
      <c r="AK13" s="37">
        <v>3</v>
      </c>
      <c r="AL13" s="42">
        <f t="shared" si="11"/>
        <v>6</v>
      </c>
      <c r="AM13" s="39">
        <f t="shared" si="12"/>
        <v>3</v>
      </c>
      <c r="AN13" s="39">
        <v>2</v>
      </c>
      <c r="AO13" s="46">
        <f t="shared" si="16"/>
        <v>1</v>
      </c>
      <c r="AP13" s="171">
        <f t="shared" si="17"/>
        <v>3</v>
      </c>
      <c r="AQ13" s="22">
        <v>1</v>
      </c>
      <c r="AR13" s="181">
        <v>6</v>
      </c>
      <c r="AS13" s="17">
        <f t="shared" si="13"/>
        <v>6</v>
      </c>
      <c r="AT13" s="185">
        <f t="shared" si="14"/>
        <v>2</v>
      </c>
    </row>
    <row r="14" spans="1:46" ht="14.5" x14ac:dyDescent="0.35">
      <c r="A14" s="6">
        <v>13</v>
      </c>
      <c r="B14" s="15" t="s">
        <v>37</v>
      </c>
      <c r="C14" s="56">
        <v>4317</v>
      </c>
      <c r="D14" s="57">
        <v>621</v>
      </c>
      <c r="E14" s="58">
        <f t="shared" si="0"/>
        <v>1</v>
      </c>
      <c r="F14" s="59">
        <v>30.548378000000003</v>
      </c>
      <c r="G14" s="60">
        <f t="shared" si="1"/>
        <v>0.70762978920546682</v>
      </c>
      <c r="H14" s="68">
        <f t="shared" si="2"/>
        <v>1</v>
      </c>
      <c r="I14" s="56">
        <v>21.955749999999998</v>
      </c>
      <c r="J14" s="58">
        <f t="shared" si="3"/>
        <v>2</v>
      </c>
      <c r="K14" s="56">
        <v>5</v>
      </c>
      <c r="L14" s="58">
        <f t="shared" si="15"/>
        <v>1</v>
      </c>
      <c r="M14" s="19">
        <v>32.479649000000002</v>
      </c>
      <c r="N14" s="20">
        <v>0.75236620338197824</v>
      </c>
      <c r="O14" s="18">
        <v>1</v>
      </c>
      <c r="P14" s="72">
        <v>105.44006</v>
      </c>
      <c r="Q14" s="61">
        <f t="shared" si="4"/>
        <v>2</v>
      </c>
      <c r="R14" s="56">
        <v>479.89</v>
      </c>
      <c r="S14" s="57">
        <v>212.26</v>
      </c>
      <c r="T14" s="60">
        <f t="shared" si="5"/>
        <v>44.230969597199362</v>
      </c>
      <c r="U14" s="22">
        <f t="shared" si="6"/>
        <v>3</v>
      </c>
      <c r="V14" s="76">
        <f t="shared" si="7"/>
        <v>6</v>
      </c>
      <c r="W14" s="19">
        <v>3204.3173000000002</v>
      </c>
      <c r="X14" s="23">
        <v>74.225557099837857</v>
      </c>
      <c r="Y14" s="18">
        <v>3</v>
      </c>
      <c r="Z14" s="79">
        <v>241.57947200000001</v>
      </c>
      <c r="AA14" s="59">
        <f t="shared" si="8"/>
        <v>1858.3036307692307</v>
      </c>
      <c r="AB14" s="58">
        <f>IF(AA14&lt;1,1,IF(AA14&lt;10,2,IF(AA14&lt;15,3,4)))</f>
        <v>4</v>
      </c>
      <c r="AC14" s="19">
        <v>1200.1425999999999</v>
      </c>
      <c r="AD14" s="20">
        <v>27.800384526291406</v>
      </c>
      <c r="AE14" s="18">
        <v>2</v>
      </c>
      <c r="AF14" s="19">
        <v>2892.0787194</v>
      </c>
      <c r="AG14" s="20">
        <v>66.992789423210567</v>
      </c>
      <c r="AH14" s="21">
        <v>4</v>
      </c>
      <c r="AI14" s="35">
        <f t="shared" si="9"/>
        <v>2.7142857142857144</v>
      </c>
      <c r="AJ14" s="39">
        <f t="shared" si="10"/>
        <v>2</v>
      </c>
      <c r="AK14" s="37">
        <v>1</v>
      </c>
      <c r="AL14" s="42">
        <f t="shared" si="11"/>
        <v>2</v>
      </c>
      <c r="AM14" s="39">
        <f t="shared" si="12"/>
        <v>1</v>
      </c>
      <c r="AN14" s="39">
        <v>2</v>
      </c>
      <c r="AO14" s="46">
        <f t="shared" si="16"/>
        <v>-1</v>
      </c>
      <c r="AP14" s="170">
        <f t="shared" si="17"/>
        <v>2</v>
      </c>
      <c r="AQ14" s="22">
        <v>1</v>
      </c>
      <c r="AR14" s="181">
        <v>6</v>
      </c>
      <c r="AS14" s="17">
        <f t="shared" si="13"/>
        <v>6</v>
      </c>
      <c r="AT14" s="185">
        <f t="shared" si="14"/>
        <v>2</v>
      </c>
    </row>
    <row r="15" spans="1:46" ht="14.5" x14ac:dyDescent="0.35">
      <c r="A15" s="6">
        <v>14</v>
      </c>
      <c r="B15" s="15" t="s">
        <v>38</v>
      </c>
      <c r="C15" s="56">
        <v>9427</v>
      </c>
      <c r="D15" s="57">
        <v>3206</v>
      </c>
      <c r="E15" s="58">
        <f t="shared" si="0"/>
        <v>4</v>
      </c>
      <c r="F15" s="59">
        <v>5.7012849999999995</v>
      </c>
      <c r="G15" s="60">
        <f t="shared" si="1"/>
        <v>6.0478253951416143E-2</v>
      </c>
      <c r="H15" s="68">
        <f t="shared" si="2"/>
        <v>1</v>
      </c>
      <c r="I15" s="56">
        <v>65.092939999999999</v>
      </c>
      <c r="J15" s="58">
        <f t="shared" si="3"/>
        <v>3</v>
      </c>
      <c r="K15" s="56">
        <v>0</v>
      </c>
      <c r="L15" s="58">
        <v>0</v>
      </c>
      <c r="M15" s="19">
        <v>100.110285</v>
      </c>
      <c r="N15" s="20">
        <v>1.0619527421236874</v>
      </c>
      <c r="O15" s="18">
        <v>2</v>
      </c>
      <c r="P15" s="72">
        <v>159.41233</v>
      </c>
      <c r="Q15" s="61">
        <f t="shared" si="4"/>
        <v>3</v>
      </c>
      <c r="R15" s="56">
        <v>1032.57</v>
      </c>
      <c r="S15" s="57">
        <v>621.96</v>
      </c>
      <c r="T15" s="60">
        <f t="shared" si="5"/>
        <v>60.23417298585084</v>
      </c>
      <c r="U15" s="22">
        <f t="shared" si="6"/>
        <v>3</v>
      </c>
      <c r="V15" s="76">
        <f t="shared" si="7"/>
        <v>6</v>
      </c>
      <c r="W15" s="19">
        <v>5918.7819</v>
      </c>
      <c r="X15" s="23">
        <v>62.785423782751671</v>
      </c>
      <c r="Y15" s="18">
        <v>3</v>
      </c>
      <c r="Z15" s="79">
        <v>0</v>
      </c>
      <c r="AA15" s="59">
        <f t="shared" si="8"/>
        <v>0</v>
      </c>
      <c r="AB15" s="58">
        <v>0</v>
      </c>
      <c r="AC15" s="19">
        <v>2406.5888</v>
      </c>
      <c r="AD15" s="20">
        <v>25.528681446907818</v>
      </c>
      <c r="AE15" s="18">
        <v>2</v>
      </c>
      <c r="AF15" s="19">
        <v>3301.1751727599999</v>
      </c>
      <c r="AG15" s="20">
        <v>35.018300336904638</v>
      </c>
      <c r="AH15" s="21">
        <v>3</v>
      </c>
      <c r="AI15" s="35">
        <f t="shared" si="9"/>
        <v>2.8571428571428572</v>
      </c>
      <c r="AJ15" s="39">
        <f t="shared" si="10"/>
        <v>2</v>
      </c>
      <c r="AK15" s="37">
        <v>1</v>
      </c>
      <c r="AL15" s="42">
        <f t="shared" si="11"/>
        <v>2</v>
      </c>
      <c r="AM15" s="39">
        <f t="shared" si="12"/>
        <v>1</v>
      </c>
      <c r="AN15" s="39">
        <v>2</v>
      </c>
      <c r="AO15" s="46">
        <f t="shared" si="16"/>
        <v>-1</v>
      </c>
      <c r="AP15" s="170">
        <f t="shared" si="17"/>
        <v>2</v>
      </c>
      <c r="AQ15" s="22">
        <v>1</v>
      </c>
      <c r="AR15" s="181">
        <v>6</v>
      </c>
      <c r="AS15" s="17">
        <f t="shared" si="13"/>
        <v>6</v>
      </c>
      <c r="AT15" s="185">
        <f t="shared" si="14"/>
        <v>2</v>
      </c>
    </row>
    <row r="16" spans="1:46" ht="14.5" x14ac:dyDescent="0.35">
      <c r="A16" s="6">
        <v>15</v>
      </c>
      <c r="B16" s="15" t="s">
        <v>39</v>
      </c>
      <c r="C16" s="56">
        <v>4713</v>
      </c>
      <c r="D16" s="57">
        <v>1186</v>
      </c>
      <c r="E16" s="58">
        <f t="shared" si="0"/>
        <v>2</v>
      </c>
      <c r="F16" s="59">
        <v>8.6528050000000007</v>
      </c>
      <c r="G16" s="60">
        <f t="shared" si="1"/>
        <v>0.18359441969021856</v>
      </c>
      <c r="H16" s="68">
        <f t="shared" si="2"/>
        <v>1</v>
      </c>
      <c r="I16" s="56">
        <v>20.549759999999999</v>
      </c>
      <c r="J16" s="58">
        <f t="shared" si="3"/>
        <v>2</v>
      </c>
      <c r="K16" s="56">
        <v>0</v>
      </c>
      <c r="L16" s="58">
        <v>0</v>
      </c>
      <c r="M16" s="19">
        <v>93.529266000000007</v>
      </c>
      <c r="N16" s="20">
        <v>1.9844953532781668</v>
      </c>
      <c r="O16" s="18">
        <v>2</v>
      </c>
      <c r="P16" s="72">
        <v>94.289670000000001</v>
      </c>
      <c r="Q16" s="61">
        <f t="shared" si="4"/>
        <v>1</v>
      </c>
      <c r="R16" s="56">
        <v>798.55</v>
      </c>
      <c r="S16" s="57">
        <v>523.15</v>
      </c>
      <c r="T16" s="60">
        <f t="shared" si="5"/>
        <v>65.51249139064555</v>
      </c>
      <c r="U16" s="22">
        <f t="shared" si="6"/>
        <v>3</v>
      </c>
      <c r="V16" s="76">
        <f t="shared" si="7"/>
        <v>6</v>
      </c>
      <c r="W16" s="19">
        <v>258.00279999999998</v>
      </c>
      <c r="X16" s="23">
        <v>5.4742796520263104</v>
      </c>
      <c r="Y16" s="18">
        <v>1</v>
      </c>
      <c r="Z16" s="79">
        <v>0</v>
      </c>
      <c r="AA16" s="59">
        <f t="shared" si="8"/>
        <v>0</v>
      </c>
      <c r="AB16" s="58">
        <v>0</v>
      </c>
      <c r="AC16" s="19">
        <v>873.41160000000002</v>
      </c>
      <c r="AD16" s="20">
        <v>18.531966900063654</v>
      </c>
      <c r="AE16" s="18">
        <v>2</v>
      </c>
      <c r="AF16" s="19">
        <v>1197.5702803900001</v>
      </c>
      <c r="AG16" s="20">
        <v>25.409935930193082</v>
      </c>
      <c r="AH16" s="21">
        <v>2</v>
      </c>
      <c r="AI16" s="35">
        <f t="shared" si="9"/>
        <v>2.1428571428571428</v>
      </c>
      <c r="AJ16" s="39">
        <f t="shared" si="10"/>
        <v>2</v>
      </c>
      <c r="AK16" s="37">
        <v>2</v>
      </c>
      <c r="AL16" s="42">
        <f t="shared" si="11"/>
        <v>4</v>
      </c>
      <c r="AM16" s="39">
        <f t="shared" si="12"/>
        <v>2</v>
      </c>
      <c r="AN16" s="39">
        <v>2</v>
      </c>
      <c r="AO16" s="46">
        <f t="shared" si="16"/>
        <v>0</v>
      </c>
      <c r="AP16" s="170">
        <f t="shared" si="17"/>
        <v>2</v>
      </c>
      <c r="AQ16" s="22">
        <v>1</v>
      </c>
      <c r="AR16" s="181">
        <v>6</v>
      </c>
      <c r="AS16" s="17">
        <f t="shared" si="13"/>
        <v>6</v>
      </c>
      <c r="AT16" s="185">
        <f t="shared" si="14"/>
        <v>2</v>
      </c>
    </row>
    <row r="17" spans="1:46" ht="14.5" x14ac:dyDescent="0.35">
      <c r="A17" s="6">
        <v>16</v>
      </c>
      <c r="B17" s="15" t="s">
        <v>40</v>
      </c>
      <c r="C17" s="56">
        <v>18654</v>
      </c>
      <c r="D17" s="57">
        <v>4824</v>
      </c>
      <c r="E17" s="58">
        <f t="shared" si="0"/>
        <v>4</v>
      </c>
      <c r="F17" s="59">
        <v>111.36596399999999</v>
      </c>
      <c r="G17" s="60">
        <f t="shared" si="1"/>
        <v>0.59700849147635893</v>
      </c>
      <c r="H17" s="68">
        <f t="shared" si="2"/>
        <v>1</v>
      </c>
      <c r="I17" s="56">
        <v>101.85378999999999</v>
      </c>
      <c r="J17" s="58">
        <f t="shared" si="3"/>
        <v>4</v>
      </c>
      <c r="K17" s="56">
        <v>73</v>
      </c>
      <c r="L17" s="58">
        <f t="shared" ref="L17:L26" si="18">IF(K17&lt;20,1,IF(K17&lt;50,2,IF(K17&lt;100,3,4)))</f>
        <v>3</v>
      </c>
      <c r="M17" s="19">
        <v>79.972158999999991</v>
      </c>
      <c r="N17" s="20">
        <v>0.42871319288088339</v>
      </c>
      <c r="O17" s="18">
        <v>1</v>
      </c>
      <c r="P17" s="72">
        <v>538.33186000000001</v>
      </c>
      <c r="Q17" s="61">
        <f t="shared" si="4"/>
        <v>4</v>
      </c>
      <c r="R17" s="56">
        <v>1292.9100000000001</v>
      </c>
      <c r="S17" s="57">
        <v>929.88</v>
      </c>
      <c r="T17" s="60">
        <f t="shared" si="5"/>
        <v>71.921479453326214</v>
      </c>
      <c r="U17" s="22">
        <f t="shared" si="6"/>
        <v>4</v>
      </c>
      <c r="V17" s="76">
        <f t="shared" si="7"/>
        <v>8</v>
      </c>
      <c r="W17" s="19">
        <v>13181.8609</v>
      </c>
      <c r="X17" s="23">
        <v>70.66506325721025</v>
      </c>
      <c r="Y17" s="18">
        <v>3</v>
      </c>
      <c r="Z17" s="79">
        <v>0</v>
      </c>
      <c r="AA17" s="59">
        <f t="shared" si="8"/>
        <v>0</v>
      </c>
      <c r="AB17" s="58">
        <v>0</v>
      </c>
      <c r="AC17" s="19">
        <v>4600.8370000000004</v>
      </c>
      <c r="AD17" s="20">
        <v>24.664077409670853</v>
      </c>
      <c r="AE17" s="18">
        <v>2</v>
      </c>
      <c r="AF17" s="19">
        <v>11065.195860899999</v>
      </c>
      <c r="AG17" s="20">
        <v>59.318086527822445</v>
      </c>
      <c r="AH17" s="21">
        <v>3</v>
      </c>
      <c r="AI17" s="35">
        <f t="shared" si="9"/>
        <v>3.1428571428571428</v>
      </c>
      <c r="AJ17" s="39">
        <f t="shared" si="10"/>
        <v>3</v>
      </c>
      <c r="AK17" s="37">
        <v>3</v>
      </c>
      <c r="AL17" s="42">
        <f t="shared" si="11"/>
        <v>9</v>
      </c>
      <c r="AM17" s="39">
        <f t="shared" si="12"/>
        <v>3</v>
      </c>
      <c r="AN17" s="39">
        <v>2</v>
      </c>
      <c r="AO17" s="46">
        <f t="shared" si="16"/>
        <v>1</v>
      </c>
      <c r="AP17" s="171">
        <f t="shared" si="17"/>
        <v>3</v>
      </c>
      <c r="AQ17" s="22">
        <v>1</v>
      </c>
      <c r="AR17" s="181">
        <v>6</v>
      </c>
      <c r="AS17" s="17">
        <f t="shared" si="13"/>
        <v>6</v>
      </c>
      <c r="AT17" s="185">
        <f t="shared" si="14"/>
        <v>2</v>
      </c>
    </row>
    <row r="18" spans="1:46" ht="14.5" x14ac:dyDescent="0.35">
      <c r="A18" s="6">
        <v>17</v>
      </c>
      <c r="B18" s="15" t="s">
        <v>41</v>
      </c>
      <c r="C18" s="56">
        <v>10456</v>
      </c>
      <c r="D18" s="57">
        <v>3541</v>
      </c>
      <c r="E18" s="58">
        <f t="shared" si="0"/>
        <v>4</v>
      </c>
      <c r="F18" s="59">
        <v>6.6885389999999996</v>
      </c>
      <c r="G18" s="60">
        <f t="shared" si="1"/>
        <v>6.3968429609793417E-2</v>
      </c>
      <c r="H18" s="68">
        <f t="shared" si="2"/>
        <v>1</v>
      </c>
      <c r="I18" s="56">
        <v>93.15204</v>
      </c>
      <c r="J18" s="58">
        <f t="shared" si="3"/>
        <v>3</v>
      </c>
      <c r="K18" s="56">
        <v>12</v>
      </c>
      <c r="L18" s="58">
        <f t="shared" si="18"/>
        <v>1</v>
      </c>
      <c r="M18" s="19">
        <v>124.455451</v>
      </c>
      <c r="N18" s="20">
        <v>1.1902778404743688</v>
      </c>
      <c r="O18" s="18">
        <v>2</v>
      </c>
      <c r="P18" s="72">
        <v>245.11726000000002</v>
      </c>
      <c r="Q18" s="61">
        <f t="shared" si="4"/>
        <v>4</v>
      </c>
      <c r="R18" s="56">
        <v>1350.37</v>
      </c>
      <c r="S18" s="57">
        <v>986.32</v>
      </c>
      <c r="T18" s="60">
        <f t="shared" si="5"/>
        <v>73.040722172441647</v>
      </c>
      <c r="U18" s="22">
        <f t="shared" si="6"/>
        <v>4</v>
      </c>
      <c r="V18" s="76">
        <f t="shared" si="7"/>
        <v>8</v>
      </c>
      <c r="W18" s="19">
        <v>761.88329999999996</v>
      </c>
      <c r="X18" s="23">
        <v>7.2865656082631975</v>
      </c>
      <c r="Y18" s="18">
        <v>1</v>
      </c>
      <c r="Z18" s="79">
        <v>0</v>
      </c>
      <c r="AA18" s="59">
        <f t="shared" si="8"/>
        <v>0</v>
      </c>
      <c r="AB18" s="58">
        <v>0</v>
      </c>
      <c r="AC18" s="19">
        <v>3468.7725999999998</v>
      </c>
      <c r="AD18" s="20">
        <v>33.174948355011473</v>
      </c>
      <c r="AE18" s="18">
        <v>3</v>
      </c>
      <c r="AF18" s="19">
        <v>3091.3050877400001</v>
      </c>
      <c r="AG18" s="20">
        <v>29.564891810826321</v>
      </c>
      <c r="AH18" s="21">
        <v>2</v>
      </c>
      <c r="AI18" s="35">
        <f t="shared" si="9"/>
        <v>3</v>
      </c>
      <c r="AJ18" s="39">
        <f t="shared" si="10"/>
        <v>3</v>
      </c>
      <c r="AK18" s="37">
        <v>3</v>
      </c>
      <c r="AL18" s="42">
        <f t="shared" si="11"/>
        <v>9</v>
      </c>
      <c r="AM18" s="39">
        <f t="shared" si="12"/>
        <v>3</v>
      </c>
      <c r="AN18" s="39">
        <v>2</v>
      </c>
      <c r="AO18" s="46">
        <f t="shared" si="16"/>
        <v>1</v>
      </c>
      <c r="AP18" s="171">
        <f t="shared" si="17"/>
        <v>3</v>
      </c>
      <c r="AQ18" s="22">
        <v>1</v>
      </c>
      <c r="AR18" s="181">
        <v>6</v>
      </c>
      <c r="AS18" s="17">
        <f t="shared" si="13"/>
        <v>6</v>
      </c>
      <c r="AT18" s="185">
        <f t="shared" si="14"/>
        <v>2</v>
      </c>
    </row>
    <row r="19" spans="1:46" ht="14.5" x14ac:dyDescent="0.35">
      <c r="A19" s="6">
        <v>18</v>
      </c>
      <c r="B19" s="15" t="s">
        <v>42</v>
      </c>
      <c r="C19" s="56">
        <v>6666</v>
      </c>
      <c r="D19" s="57">
        <v>2486</v>
      </c>
      <c r="E19" s="58">
        <f t="shared" si="0"/>
        <v>3</v>
      </c>
      <c r="F19" s="59">
        <v>4.7610739999999998</v>
      </c>
      <c r="G19" s="60">
        <f t="shared" si="1"/>
        <v>7.1423252325232528E-2</v>
      </c>
      <c r="H19" s="68">
        <f t="shared" si="2"/>
        <v>1</v>
      </c>
      <c r="I19" s="56">
        <v>41.829589999999996</v>
      </c>
      <c r="J19" s="58">
        <f t="shared" si="3"/>
        <v>2</v>
      </c>
      <c r="K19" s="56">
        <v>5</v>
      </c>
      <c r="L19" s="58">
        <f t="shared" si="18"/>
        <v>1</v>
      </c>
      <c r="M19" s="19">
        <v>94.019373999999999</v>
      </c>
      <c r="N19" s="20">
        <v>1.4104316531653165</v>
      </c>
      <c r="O19" s="18">
        <v>2</v>
      </c>
      <c r="P19" s="72">
        <v>160.30731</v>
      </c>
      <c r="Q19" s="61">
        <f t="shared" si="4"/>
        <v>3</v>
      </c>
      <c r="R19" s="56">
        <v>841.48</v>
      </c>
      <c r="S19" s="57">
        <v>508.37</v>
      </c>
      <c r="T19" s="60">
        <f t="shared" si="5"/>
        <v>60.413794742596373</v>
      </c>
      <c r="U19" s="22">
        <f t="shared" si="6"/>
        <v>3</v>
      </c>
      <c r="V19" s="76">
        <f t="shared" si="7"/>
        <v>6</v>
      </c>
      <c r="W19" s="19">
        <v>212.42449999999999</v>
      </c>
      <c r="X19" s="23">
        <v>3.1866861686168617</v>
      </c>
      <c r="Y19" s="18">
        <v>1</v>
      </c>
      <c r="Z19" s="79">
        <v>0</v>
      </c>
      <c r="AA19" s="59">
        <f t="shared" si="8"/>
        <v>0</v>
      </c>
      <c r="AB19" s="58">
        <v>0</v>
      </c>
      <c r="AC19" s="19">
        <v>2055.6257999999998</v>
      </c>
      <c r="AD19" s="20">
        <v>30.837470747074704</v>
      </c>
      <c r="AE19" s="18">
        <v>3</v>
      </c>
      <c r="AF19" s="19">
        <v>1951.34478403</v>
      </c>
      <c r="AG19" s="20">
        <v>29.273099070357034</v>
      </c>
      <c r="AH19" s="21">
        <v>2</v>
      </c>
      <c r="AI19" s="35">
        <f t="shared" si="9"/>
        <v>2.5714285714285716</v>
      </c>
      <c r="AJ19" s="39">
        <f t="shared" si="10"/>
        <v>2</v>
      </c>
      <c r="AK19" s="37">
        <v>2</v>
      </c>
      <c r="AL19" s="42">
        <f t="shared" si="11"/>
        <v>4</v>
      </c>
      <c r="AM19" s="39">
        <f t="shared" si="12"/>
        <v>2</v>
      </c>
      <c r="AN19" s="39">
        <v>2</v>
      </c>
      <c r="AO19" s="46">
        <f t="shared" si="16"/>
        <v>0</v>
      </c>
      <c r="AP19" s="170">
        <f t="shared" si="17"/>
        <v>2</v>
      </c>
      <c r="AQ19" s="22">
        <v>1</v>
      </c>
      <c r="AR19" s="181">
        <v>6</v>
      </c>
      <c r="AS19" s="17">
        <f t="shared" si="13"/>
        <v>6</v>
      </c>
      <c r="AT19" s="185">
        <f t="shared" si="14"/>
        <v>2</v>
      </c>
    </row>
    <row r="20" spans="1:46" ht="14.5" x14ac:dyDescent="0.35">
      <c r="A20" s="6">
        <v>19</v>
      </c>
      <c r="B20" s="15" t="s">
        <v>43</v>
      </c>
      <c r="C20" s="56">
        <v>12234</v>
      </c>
      <c r="D20" s="57">
        <v>3162</v>
      </c>
      <c r="E20" s="58">
        <f t="shared" si="0"/>
        <v>4</v>
      </c>
      <c r="F20" s="59">
        <v>5.4012799999999999</v>
      </c>
      <c r="G20" s="60">
        <f t="shared" si="1"/>
        <v>4.4149746607814289E-2</v>
      </c>
      <c r="H20" s="68">
        <f t="shared" si="2"/>
        <v>1</v>
      </c>
      <c r="I20" s="56">
        <v>62.112900000000003</v>
      </c>
      <c r="J20" s="58">
        <f t="shared" si="3"/>
        <v>3</v>
      </c>
      <c r="K20" s="56">
        <v>5</v>
      </c>
      <c r="L20" s="58">
        <f t="shared" si="18"/>
        <v>1</v>
      </c>
      <c r="M20" s="19">
        <v>42.210588000000001</v>
      </c>
      <c r="N20" s="20">
        <v>0.34502687591956843</v>
      </c>
      <c r="O20" s="18">
        <v>1</v>
      </c>
      <c r="P20" s="72">
        <v>84.135220000000004</v>
      </c>
      <c r="Q20" s="61">
        <f t="shared" si="4"/>
        <v>1</v>
      </c>
      <c r="R20" s="56">
        <v>964.89</v>
      </c>
      <c r="S20" s="57">
        <v>653.19000000000005</v>
      </c>
      <c r="T20" s="60">
        <f t="shared" si="5"/>
        <v>67.695799521188945</v>
      </c>
      <c r="U20" s="22">
        <f t="shared" si="6"/>
        <v>3</v>
      </c>
      <c r="V20" s="76">
        <f t="shared" si="7"/>
        <v>6</v>
      </c>
      <c r="W20" s="19">
        <v>1577.7176999999999</v>
      </c>
      <c r="X20" s="23">
        <v>12.896172143207455</v>
      </c>
      <c r="Y20" s="18">
        <v>1</v>
      </c>
      <c r="Z20" s="79">
        <v>0</v>
      </c>
      <c r="AA20" s="59">
        <f t="shared" si="8"/>
        <v>0</v>
      </c>
      <c r="AB20" s="58">
        <v>0</v>
      </c>
      <c r="AC20" s="19">
        <v>2674.0374999999999</v>
      </c>
      <c r="AD20" s="20">
        <v>21.857426025829653</v>
      </c>
      <c r="AE20" s="18">
        <v>2</v>
      </c>
      <c r="AF20" s="19">
        <v>1360.25809706</v>
      </c>
      <c r="AG20" s="20">
        <v>11.118670075690698</v>
      </c>
      <c r="AH20" s="21">
        <v>2</v>
      </c>
      <c r="AI20" s="35">
        <f t="shared" si="9"/>
        <v>2</v>
      </c>
      <c r="AJ20" s="39">
        <f t="shared" si="10"/>
        <v>2</v>
      </c>
      <c r="AK20" s="37">
        <v>2</v>
      </c>
      <c r="AL20" s="42">
        <f t="shared" si="11"/>
        <v>4</v>
      </c>
      <c r="AM20" s="39">
        <f t="shared" si="12"/>
        <v>2</v>
      </c>
      <c r="AN20" s="39">
        <v>2</v>
      </c>
      <c r="AO20" s="46">
        <f t="shared" si="16"/>
        <v>0</v>
      </c>
      <c r="AP20" s="170">
        <f t="shared" si="17"/>
        <v>2</v>
      </c>
      <c r="AQ20" s="22">
        <v>1</v>
      </c>
      <c r="AR20" s="181">
        <v>6</v>
      </c>
      <c r="AS20" s="17">
        <f t="shared" si="13"/>
        <v>6</v>
      </c>
      <c r="AT20" s="185">
        <f t="shared" si="14"/>
        <v>2</v>
      </c>
    </row>
    <row r="21" spans="1:46" ht="14.5" x14ac:dyDescent="0.35">
      <c r="A21" s="6">
        <v>20</v>
      </c>
      <c r="B21" s="15" t="s">
        <v>44</v>
      </c>
      <c r="C21" s="56">
        <v>5788</v>
      </c>
      <c r="D21" s="57">
        <v>860</v>
      </c>
      <c r="E21" s="58">
        <f t="shared" si="0"/>
        <v>1</v>
      </c>
      <c r="F21" s="59">
        <v>20.998054</v>
      </c>
      <c r="G21" s="60">
        <f t="shared" si="1"/>
        <v>0.36278600552868007</v>
      </c>
      <c r="H21" s="68">
        <f t="shared" si="2"/>
        <v>1</v>
      </c>
      <c r="I21" s="56">
        <v>50.648710000000001</v>
      </c>
      <c r="J21" s="58">
        <f t="shared" si="3"/>
        <v>3</v>
      </c>
      <c r="K21" s="56">
        <v>83</v>
      </c>
      <c r="L21" s="58">
        <f t="shared" si="18"/>
        <v>3</v>
      </c>
      <c r="M21" s="19">
        <v>29.004345000000001</v>
      </c>
      <c r="N21" s="20">
        <v>0.50111169661368349</v>
      </c>
      <c r="O21" s="18">
        <v>1</v>
      </c>
      <c r="P21" s="72">
        <v>92.129460000000009</v>
      </c>
      <c r="Q21" s="61">
        <f t="shared" si="4"/>
        <v>1</v>
      </c>
      <c r="R21" s="56">
        <v>592.07000000000005</v>
      </c>
      <c r="S21" s="57">
        <v>393.64</v>
      </c>
      <c r="T21" s="60">
        <f t="shared" si="5"/>
        <v>66.485381796071408</v>
      </c>
      <c r="U21" s="22">
        <f t="shared" si="6"/>
        <v>3</v>
      </c>
      <c r="V21" s="76">
        <f t="shared" si="7"/>
        <v>6</v>
      </c>
      <c r="W21" s="19">
        <v>5125.0684000000001</v>
      </c>
      <c r="X21" s="23">
        <v>88.546447823082246</v>
      </c>
      <c r="Y21" s="18">
        <v>4</v>
      </c>
      <c r="Z21" s="79">
        <v>0</v>
      </c>
      <c r="AA21" s="59">
        <f t="shared" si="8"/>
        <v>0</v>
      </c>
      <c r="AB21" s="58">
        <v>0</v>
      </c>
      <c r="AC21" s="19">
        <v>573.96069999999997</v>
      </c>
      <c r="AD21" s="20">
        <v>9.916390808569453</v>
      </c>
      <c r="AE21" s="18">
        <v>1</v>
      </c>
      <c r="AF21" s="19">
        <v>2533.9149443699998</v>
      </c>
      <c r="AG21" s="20">
        <v>43.778765452142359</v>
      </c>
      <c r="AH21" s="21">
        <v>3</v>
      </c>
      <c r="AI21" s="35">
        <f t="shared" si="9"/>
        <v>2.4285714285714284</v>
      </c>
      <c r="AJ21" s="39">
        <f t="shared" si="10"/>
        <v>2</v>
      </c>
      <c r="AK21" s="37">
        <v>2</v>
      </c>
      <c r="AL21" s="42">
        <f t="shared" si="11"/>
        <v>4</v>
      </c>
      <c r="AM21" s="39">
        <f t="shared" si="12"/>
        <v>2</v>
      </c>
      <c r="AN21" s="39">
        <v>1</v>
      </c>
      <c r="AO21" s="46">
        <f t="shared" si="16"/>
        <v>1</v>
      </c>
      <c r="AP21" s="171">
        <f t="shared" si="17"/>
        <v>3</v>
      </c>
      <c r="AQ21" s="22">
        <v>1</v>
      </c>
      <c r="AR21" s="181">
        <v>6</v>
      </c>
      <c r="AS21" s="17">
        <f t="shared" si="13"/>
        <v>6</v>
      </c>
      <c r="AT21" s="185">
        <f t="shared" si="14"/>
        <v>2</v>
      </c>
    </row>
    <row r="22" spans="1:46" ht="14.5" x14ac:dyDescent="0.35">
      <c r="A22" s="6">
        <v>21</v>
      </c>
      <c r="B22" s="15" t="s">
        <v>45</v>
      </c>
      <c r="C22" s="56">
        <v>11055</v>
      </c>
      <c r="D22" s="57">
        <v>4020</v>
      </c>
      <c r="E22" s="58">
        <f t="shared" si="0"/>
        <v>4</v>
      </c>
      <c r="F22" s="59">
        <v>18.500485999999999</v>
      </c>
      <c r="G22" s="60">
        <f t="shared" si="1"/>
        <v>0.16734948891904114</v>
      </c>
      <c r="H22" s="68">
        <f t="shared" si="2"/>
        <v>1</v>
      </c>
      <c r="I22" s="56">
        <v>82.737390000000005</v>
      </c>
      <c r="J22" s="58">
        <f t="shared" si="3"/>
        <v>3</v>
      </c>
      <c r="K22" s="56">
        <v>2</v>
      </c>
      <c r="L22" s="58">
        <f t="shared" si="18"/>
        <v>1</v>
      </c>
      <c r="M22" s="19">
        <v>38.341051</v>
      </c>
      <c r="N22" s="20">
        <v>0.34682090456806874</v>
      </c>
      <c r="O22" s="18">
        <v>1</v>
      </c>
      <c r="P22" s="72">
        <v>212.04906</v>
      </c>
      <c r="Q22" s="61">
        <f t="shared" si="4"/>
        <v>4</v>
      </c>
      <c r="R22" s="56">
        <v>966.22</v>
      </c>
      <c r="S22" s="57">
        <v>681.69</v>
      </c>
      <c r="T22" s="60">
        <f t="shared" si="5"/>
        <v>70.55225517997971</v>
      </c>
      <c r="U22" s="22">
        <f t="shared" si="6"/>
        <v>4</v>
      </c>
      <c r="V22" s="76">
        <f t="shared" si="7"/>
        <v>8</v>
      </c>
      <c r="W22" s="19">
        <v>6265.7129999999997</v>
      </c>
      <c r="X22" s="23">
        <v>56.677639077340572</v>
      </c>
      <c r="Y22" s="18">
        <v>3</v>
      </c>
      <c r="Z22" s="79">
        <v>0</v>
      </c>
      <c r="AA22" s="59">
        <f t="shared" si="8"/>
        <v>0</v>
      </c>
      <c r="AB22" s="58">
        <v>0</v>
      </c>
      <c r="AC22" s="19">
        <v>213.61609999999999</v>
      </c>
      <c r="AD22" s="20">
        <v>1.9323030303030304</v>
      </c>
      <c r="AE22" s="18">
        <v>1</v>
      </c>
      <c r="AF22" s="19">
        <v>4542.3955026200001</v>
      </c>
      <c r="AG22" s="20">
        <v>41.089059272908187</v>
      </c>
      <c r="AH22" s="21">
        <v>3</v>
      </c>
      <c r="AI22" s="35">
        <f t="shared" si="9"/>
        <v>3</v>
      </c>
      <c r="AJ22" s="39">
        <f t="shared" si="10"/>
        <v>3</v>
      </c>
      <c r="AK22" s="37">
        <v>1</v>
      </c>
      <c r="AL22" s="42">
        <f t="shared" si="11"/>
        <v>3</v>
      </c>
      <c r="AM22" s="39">
        <f t="shared" si="12"/>
        <v>2</v>
      </c>
      <c r="AN22" s="39">
        <v>2</v>
      </c>
      <c r="AO22" s="46">
        <f t="shared" si="16"/>
        <v>0</v>
      </c>
      <c r="AP22" s="170">
        <f t="shared" si="17"/>
        <v>2</v>
      </c>
      <c r="AQ22" s="22">
        <v>1</v>
      </c>
      <c r="AR22" s="181">
        <v>6</v>
      </c>
      <c r="AS22" s="17">
        <f t="shared" si="13"/>
        <v>6</v>
      </c>
      <c r="AT22" s="185">
        <f t="shared" si="14"/>
        <v>2</v>
      </c>
    </row>
    <row r="23" spans="1:46" ht="14.5" x14ac:dyDescent="0.35">
      <c r="A23" s="6">
        <v>22</v>
      </c>
      <c r="B23" s="15" t="s">
        <v>46</v>
      </c>
      <c r="C23" s="56">
        <v>10930</v>
      </c>
      <c r="D23" s="57">
        <v>1338</v>
      </c>
      <c r="E23" s="58">
        <f t="shared" si="0"/>
        <v>2</v>
      </c>
      <c r="F23" s="59">
        <v>31.432511999999999</v>
      </c>
      <c r="G23" s="60">
        <f t="shared" si="1"/>
        <v>0.28758016468435499</v>
      </c>
      <c r="H23" s="68">
        <f t="shared" si="2"/>
        <v>1</v>
      </c>
      <c r="I23" s="56">
        <v>57.626649999999998</v>
      </c>
      <c r="J23" s="58">
        <f t="shared" si="3"/>
        <v>3</v>
      </c>
      <c r="K23" s="56">
        <v>125</v>
      </c>
      <c r="L23" s="58">
        <f t="shared" si="18"/>
        <v>4</v>
      </c>
      <c r="M23" s="19">
        <v>122.538026</v>
      </c>
      <c r="N23" s="20">
        <v>1.1211164318389752</v>
      </c>
      <c r="O23" s="18">
        <v>2</v>
      </c>
      <c r="P23" s="72">
        <v>213.83833999999999</v>
      </c>
      <c r="Q23" s="61">
        <f t="shared" si="4"/>
        <v>4</v>
      </c>
      <c r="R23" s="56">
        <v>3197.63</v>
      </c>
      <c r="S23" s="57">
        <v>1293.1300000000001</v>
      </c>
      <c r="T23" s="60">
        <f t="shared" si="5"/>
        <v>40.440263570206689</v>
      </c>
      <c r="U23" s="22">
        <f t="shared" si="6"/>
        <v>3</v>
      </c>
      <c r="V23" s="76">
        <f t="shared" si="7"/>
        <v>6</v>
      </c>
      <c r="W23" s="19">
        <v>4473.2782999999999</v>
      </c>
      <c r="X23" s="23">
        <v>40.926608417200363</v>
      </c>
      <c r="Y23" s="18">
        <v>2</v>
      </c>
      <c r="Z23" s="79">
        <v>127.10790300000001</v>
      </c>
      <c r="AA23" s="59">
        <f t="shared" si="8"/>
        <v>577.76319545454544</v>
      </c>
      <c r="AB23" s="58">
        <f>IF(AA23&lt;1,1,IF(AA23&lt;10,2,IF(AA23&lt;15,3,4)))</f>
        <v>4</v>
      </c>
      <c r="AC23" s="19">
        <v>1537.0162</v>
      </c>
      <c r="AD23" s="20">
        <v>14.062362305580969</v>
      </c>
      <c r="AE23" s="18">
        <v>2</v>
      </c>
      <c r="AF23" s="19">
        <v>4111.4682573999999</v>
      </c>
      <c r="AG23" s="20">
        <v>37.616361000914914</v>
      </c>
      <c r="AH23" s="21">
        <v>3</v>
      </c>
      <c r="AI23" s="35">
        <f t="shared" si="9"/>
        <v>2.8571428571428572</v>
      </c>
      <c r="AJ23" s="39">
        <f t="shared" si="10"/>
        <v>2</v>
      </c>
      <c r="AK23" s="37">
        <v>4</v>
      </c>
      <c r="AL23" s="42">
        <f t="shared" si="11"/>
        <v>8</v>
      </c>
      <c r="AM23" s="39">
        <f t="shared" si="12"/>
        <v>3</v>
      </c>
      <c r="AN23" s="39">
        <v>3</v>
      </c>
      <c r="AO23" s="46">
        <f t="shared" si="16"/>
        <v>0</v>
      </c>
      <c r="AP23" s="170">
        <f t="shared" si="17"/>
        <v>2</v>
      </c>
      <c r="AQ23" s="22">
        <v>1</v>
      </c>
      <c r="AR23" s="181">
        <v>6</v>
      </c>
      <c r="AS23" s="17">
        <f t="shared" si="13"/>
        <v>6</v>
      </c>
      <c r="AT23" s="185">
        <f t="shared" si="14"/>
        <v>2</v>
      </c>
    </row>
    <row r="24" spans="1:46" ht="14.5" x14ac:dyDescent="0.35">
      <c r="A24" s="6">
        <v>23</v>
      </c>
      <c r="B24" s="15" t="s">
        <v>47</v>
      </c>
      <c r="C24" s="56">
        <v>8798</v>
      </c>
      <c r="D24" s="57">
        <v>1235</v>
      </c>
      <c r="E24" s="58">
        <f t="shared" si="0"/>
        <v>2</v>
      </c>
      <c r="F24" s="59">
        <v>40.951332000000001</v>
      </c>
      <c r="G24" s="60">
        <f t="shared" si="1"/>
        <v>0.46546183223459875</v>
      </c>
      <c r="H24" s="68">
        <f t="shared" si="2"/>
        <v>1</v>
      </c>
      <c r="I24" s="56">
        <v>47.021349999999998</v>
      </c>
      <c r="J24" s="58">
        <f t="shared" si="3"/>
        <v>2</v>
      </c>
      <c r="K24" s="56">
        <v>4</v>
      </c>
      <c r="L24" s="58">
        <f t="shared" si="18"/>
        <v>1</v>
      </c>
      <c r="M24" s="19">
        <v>181.200976</v>
      </c>
      <c r="N24" s="20">
        <v>2.0595700841100251</v>
      </c>
      <c r="O24" s="18">
        <v>2</v>
      </c>
      <c r="P24" s="72">
        <v>186.17951000000002</v>
      </c>
      <c r="Q24" s="61">
        <f t="shared" si="4"/>
        <v>3</v>
      </c>
      <c r="R24" s="56">
        <v>1099.07</v>
      </c>
      <c r="S24" s="57">
        <v>628.97</v>
      </c>
      <c r="T24" s="60">
        <f t="shared" si="5"/>
        <v>57.227474137225109</v>
      </c>
      <c r="U24" s="22">
        <f t="shared" si="6"/>
        <v>3</v>
      </c>
      <c r="V24" s="76">
        <f t="shared" si="7"/>
        <v>6</v>
      </c>
      <c r="W24" s="19">
        <v>7869.9994999999999</v>
      </c>
      <c r="X24" s="23">
        <v>89.452142532393722</v>
      </c>
      <c r="Y24" s="18">
        <v>4</v>
      </c>
      <c r="Z24" s="79">
        <v>0</v>
      </c>
      <c r="AA24" s="59">
        <f t="shared" si="8"/>
        <v>0</v>
      </c>
      <c r="AB24" s="58">
        <v>0</v>
      </c>
      <c r="AC24" s="19">
        <v>0</v>
      </c>
      <c r="AD24" s="20">
        <v>0</v>
      </c>
      <c r="AE24" s="18">
        <v>0</v>
      </c>
      <c r="AF24" s="19">
        <v>3959.93747979</v>
      </c>
      <c r="AG24" s="20">
        <v>45.009518979199818</v>
      </c>
      <c r="AH24" s="21">
        <v>3</v>
      </c>
      <c r="AI24" s="35">
        <f t="shared" si="9"/>
        <v>2.7142857142857144</v>
      </c>
      <c r="AJ24" s="39">
        <f t="shared" si="10"/>
        <v>2</v>
      </c>
      <c r="AK24" s="37">
        <v>4</v>
      </c>
      <c r="AL24" s="42">
        <f t="shared" si="11"/>
        <v>8</v>
      </c>
      <c r="AM24" s="39">
        <f t="shared" si="12"/>
        <v>3</v>
      </c>
      <c r="AN24" s="39">
        <v>2</v>
      </c>
      <c r="AO24" s="46">
        <f t="shared" si="16"/>
        <v>1</v>
      </c>
      <c r="AP24" s="171">
        <f t="shared" si="17"/>
        <v>3</v>
      </c>
      <c r="AQ24" s="22">
        <v>1</v>
      </c>
      <c r="AR24" s="181">
        <v>6</v>
      </c>
      <c r="AS24" s="17">
        <f t="shared" si="13"/>
        <v>6</v>
      </c>
      <c r="AT24" s="185">
        <f t="shared" si="14"/>
        <v>2</v>
      </c>
    </row>
    <row r="25" spans="1:46" ht="14.5" x14ac:dyDescent="0.35">
      <c r="A25" s="6">
        <v>24</v>
      </c>
      <c r="B25" s="15" t="s">
        <v>48</v>
      </c>
      <c r="C25" s="56">
        <v>8600</v>
      </c>
      <c r="D25" s="57">
        <v>2822</v>
      </c>
      <c r="E25" s="58">
        <f t="shared" si="0"/>
        <v>3</v>
      </c>
      <c r="F25" s="59">
        <v>0.47865200000000002</v>
      </c>
      <c r="G25" s="60">
        <f t="shared" si="1"/>
        <v>5.5657209302325582E-3</v>
      </c>
      <c r="H25" s="68">
        <f t="shared" si="2"/>
        <v>1</v>
      </c>
      <c r="I25" s="56">
        <v>57.709650000000003</v>
      </c>
      <c r="J25" s="58">
        <f t="shared" si="3"/>
        <v>3</v>
      </c>
      <c r="K25" s="56">
        <v>9</v>
      </c>
      <c r="L25" s="58">
        <f t="shared" si="18"/>
        <v>1</v>
      </c>
      <c r="M25" s="19">
        <v>172.28521899999998</v>
      </c>
      <c r="N25" s="20">
        <v>2.0033164999999999</v>
      </c>
      <c r="O25" s="18">
        <v>2</v>
      </c>
      <c r="P25" s="72">
        <v>151.51595</v>
      </c>
      <c r="Q25" s="61">
        <f t="shared" si="4"/>
        <v>3</v>
      </c>
      <c r="R25" s="56">
        <v>658.89</v>
      </c>
      <c r="S25" s="57">
        <v>471.11</v>
      </c>
      <c r="T25" s="60">
        <f t="shared" si="5"/>
        <v>71.500553961966347</v>
      </c>
      <c r="U25" s="22">
        <f t="shared" si="6"/>
        <v>4</v>
      </c>
      <c r="V25" s="76">
        <f t="shared" si="7"/>
        <v>8</v>
      </c>
      <c r="W25" s="19">
        <v>8278.3325000000004</v>
      </c>
      <c r="X25" s="23">
        <v>96.259680232558139</v>
      </c>
      <c r="Y25" s="18">
        <v>4</v>
      </c>
      <c r="Z25" s="79">
        <v>0</v>
      </c>
      <c r="AA25" s="59">
        <f t="shared" si="8"/>
        <v>0</v>
      </c>
      <c r="AB25" s="58">
        <v>0</v>
      </c>
      <c r="AC25" s="19">
        <v>5138.1656999999996</v>
      </c>
      <c r="AD25" s="20">
        <v>59.746112790697673</v>
      </c>
      <c r="AE25" s="18">
        <v>3</v>
      </c>
      <c r="AF25" s="19">
        <v>3590.6793281599998</v>
      </c>
      <c r="AG25" s="20">
        <v>41.752085211162786</v>
      </c>
      <c r="AH25" s="21">
        <v>3</v>
      </c>
      <c r="AI25" s="35">
        <f t="shared" si="9"/>
        <v>3.4285714285714284</v>
      </c>
      <c r="AJ25" s="39">
        <f t="shared" si="10"/>
        <v>3</v>
      </c>
      <c r="AK25" s="37">
        <v>4</v>
      </c>
      <c r="AL25" s="42">
        <f t="shared" si="11"/>
        <v>12</v>
      </c>
      <c r="AM25" s="39">
        <f t="shared" si="12"/>
        <v>4</v>
      </c>
      <c r="AN25" s="39">
        <v>3</v>
      </c>
      <c r="AO25" s="46">
        <f t="shared" si="16"/>
        <v>1</v>
      </c>
      <c r="AP25" s="171">
        <f t="shared" si="17"/>
        <v>3</v>
      </c>
      <c r="AQ25" s="22">
        <v>1</v>
      </c>
      <c r="AR25" s="181">
        <v>6</v>
      </c>
      <c r="AS25" s="17">
        <f t="shared" si="13"/>
        <v>6</v>
      </c>
      <c r="AT25" s="185">
        <f t="shared" si="14"/>
        <v>2</v>
      </c>
    </row>
    <row r="26" spans="1:46" ht="14.5" x14ac:dyDescent="0.35">
      <c r="A26" s="6">
        <v>25</v>
      </c>
      <c r="B26" s="15" t="s">
        <v>49</v>
      </c>
      <c r="C26" s="56">
        <v>3739</v>
      </c>
      <c r="D26" s="57">
        <v>572</v>
      </c>
      <c r="E26" s="58">
        <f t="shared" si="0"/>
        <v>1</v>
      </c>
      <c r="F26" s="59">
        <v>0.66742200000000007</v>
      </c>
      <c r="G26" s="60">
        <f t="shared" si="1"/>
        <v>1.7850280823749669E-2</v>
      </c>
      <c r="H26" s="68">
        <f t="shared" si="2"/>
        <v>1</v>
      </c>
      <c r="I26" s="56">
        <v>28.844200000000001</v>
      </c>
      <c r="J26" s="58">
        <f t="shared" si="3"/>
        <v>2</v>
      </c>
      <c r="K26" s="56">
        <v>2</v>
      </c>
      <c r="L26" s="58">
        <f t="shared" si="18"/>
        <v>1</v>
      </c>
      <c r="M26" s="19">
        <v>19.965064000000002</v>
      </c>
      <c r="N26" s="20">
        <v>0.53396801283765716</v>
      </c>
      <c r="O26" s="18">
        <v>1</v>
      </c>
      <c r="P26" s="72">
        <v>58.566019999999995</v>
      </c>
      <c r="Q26" s="61">
        <f t="shared" si="4"/>
        <v>1</v>
      </c>
      <c r="R26" s="56">
        <v>520.4</v>
      </c>
      <c r="S26" s="57">
        <v>234.14</v>
      </c>
      <c r="T26" s="60">
        <f t="shared" si="5"/>
        <v>44.992313604919296</v>
      </c>
      <c r="U26" s="22">
        <f t="shared" si="6"/>
        <v>3</v>
      </c>
      <c r="V26" s="76">
        <f t="shared" si="7"/>
        <v>6</v>
      </c>
      <c r="W26" s="19">
        <v>3385.4146999999998</v>
      </c>
      <c r="X26" s="23">
        <v>90.543319069269856</v>
      </c>
      <c r="Y26" s="18">
        <v>4</v>
      </c>
      <c r="Z26" s="79">
        <v>4.6259980000000001</v>
      </c>
      <c r="AA26" s="59">
        <f t="shared" si="8"/>
        <v>18.503992</v>
      </c>
      <c r="AB26" s="58">
        <f>IF(AA26&lt;1,1,IF(AA26&lt;10,2,IF(AA26&lt;15,3,4)))</f>
        <v>4</v>
      </c>
      <c r="AC26" s="19">
        <v>1868.9023</v>
      </c>
      <c r="AD26" s="20">
        <v>49.98401444236427</v>
      </c>
      <c r="AE26" s="18">
        <v>3</v>
      </c>
      <c r="AF26" s="19">
        <v>2531.4948450000002</v>
      </c>
      <c r="AG26" s="20">
        <v>67.705130917357593</v>
      </c>
      <c r="AH26" s="21">
        <v>4</v>
      </c>
      <c r="AI26" s="35">
        <f t="shared" si="9"/>
        <v>2.8571428571428572</v>
      </c>
      <c r="AJ26" s="39">
        <f t="shared" si="10"/>
        <v>2</v>
      </c>
      <c r="AK26" s="37">
        <v>1</v>
      </c>
      <c r="AL26" s="42">
        <f t="shared" si="11"/>
        <v>2</v>
      </c>
      <c r="AM26" s="39">
        <f t="shared" si="12"/>
        <v>1</v>
      </c>
      <c r="AN26" s="39">
        <v>2</v>
      </c>
      <c r="AO26" s="46">
        <f t="shared" si="16"/>
        <v>-1</v>
      </c>
      <c r="AP26" s="170">
        <f t="shared" si="17"/>
        <v>2</v>
      </c>
      <c r="AQ26" s="22">
        <v>1</v>
      </c>
      <c r="AR26" s="181">
        <v>6</v>
      </c>
      <c r="AS26" s="17">
        <f t="shared" si="13"/>
        <v>6</v>
      </c>
      <c r="AT26" s="185">
        <f t="shared" si="14"/>
        <v>2</v>
      </c>
    </row>
    <row r="27" spans="1:46" ht="15" thickBot="1" x14ac:dyDescent="0.4">
      <c r="A27" s="7">
        <v>26</v>
      </c>
      <c r="B27" s="25" t="s">
        <v>50</v>
      </c>
      <c r="C27" s="62">
        <v>8155</v>
      </c>
      <c r="D27" s="63">
        <v>1782</v>
      </c>
      <c r="E27" s="64">
        <f t="shared" si="0"/>
        <v>2</v>
      </c>
      <c r="F27" s="65">
        <v>21.110782</v>
      </c>
      <c r="G27" s="66">
        <f t="shared" si="1"/>
        <v>0.25886918454935626</v>
      </c>
      <c r="H27" s="69">
        <f t="shared" si="2"/>
        <v>1</v>
      </c>
      <c r="I27" s="62">
        <v>69.088250000000002</v>
      </c>
      <c r="J27" s="64">
        <f t="shared" si="3"/>
        <v>3</v>
      </c>
      <c r="K27" s="62">
        <v>0</v>
      </c>
      <c r="L27" s="64">
        <v>0</v>
      </c>
      <c r="M27" s="29">
        <v>62.631841000000001</v>
      </c>
      <c r="N27" s="30">
        <v>0.76801767014101774</v>
      </c>
      <c r="O27" s="28">
        <v>1</v>
      </c>
      <c r="P27" s="73">
        <v>152.90742</v>
      </c>
      <c r="Q27" s="67">
        <f t="shared" si="4"/>
        <v>3</v>
      </c>
      <c r="R27" s="62">
        <v>839.89</v>
      </c>
      <c r="S27" s="63">
        <v>602.19000000000005</v>
      </c>
      <c r="T27" s="66">
        <f t="shared" si="5"/>
        <v>71.698674826465378</v>
      </c>
      <c r="U27" s="32">
        <f t="shared" si="6"/>
        <v>4</v>
      </c>
      <c r="V27" s="77">
        <f t="shared" si="7"/>
        <v>8</v>
      </c>
      <c r="W27" s="29">
        <v>4856.0505000000003</v>
      </c>
      <c r="X27" s="33">
        <v>59.546909871244637</v>
      </c>
      <c r="Y27" s="28">
        <v>3</v>
      </c>
      <c r="Z27" s="80">
        <v>0</v>
      </c>
      <c r="AA27" s="65">
        <f t="shared" si="8"/>
        <v>0</v>
      </c>
      <c r="AB27" s="64">
        <v>0</v>
      </c>
      <c r="AC27" s="29">
        <v>3948.0073000000002</v>
      </c>
      <c r="AD27" s="30">
        <v>48.41210668301656</v>
      </c>
      <c r="AE27" s="28">
        <v>3</v>
      </c>
      <c r="AF27" s="29">
        <v>3396.7551507899998</v>
      </c>
      <c r="AG27" s="30">
        <v>41.652423676149596</v>
      </c>
      <c r="AH27" s="31">
        <v>3</v>
      </c>
      <c r="AI27" s="35">
        <f t="shared" si="9"/>
        <v>3.1428571428571428</v>
      </c>
      <c r="AJ27" s="40">
        <f t="shared" si="10"/>
        <v>3</v>
      </c>
      <c r="AK27" s="37">
        <v>3</v>
      </c>
      <c r="AL27" s="42">
        <f t="shared" si="11"/>
        <v>9</v>
      </c>
      <c r="AM27" s="40">
        <f t="shared" si="12"/>
        <v>3</v>
      </c>
      <c r="AN27" s="40">
        <v>1</v>
      </c>
      <c r="AO27" s="46">
        <f t="shared" si="16"/>
        <v>2</v>
      </c>
      <c r="AP27" s="173">
        <f t="shared" si="17"/>
        <v>4</v>
      </c>
      <c r="AQ27" s="22">
        <v>1</v>
      </c>
      <c r="AR27" s="181">
        <v>6</v>
      </c>
      <c r="AS27" s="17">
        <f t="shared" si="13"/>
        <v>6</v>
      </c>
      <c r="AT27" s="185">
        <f t="shared" si="14"/>
        <v>2</v>
      </c>
    </row>
  </sheetData>
  <sortState xmlns:xlrd2="http://schemas.microsoft.com/office/spreadsheetml/2017/richdata2" ref="A2:AT27">
    <sortCondition ref="A2:A27"/>
  </sortState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27"/>
  <sheetViews>
    <sheetView zoomScaleNormal="100" workbookViewId="0">
      <selection activeCell="A16" sqref="A16:XFD16"/>
    </sheetView>
  </sheetViews>
  <sheetFormatPr defaultColWidth="9.1796875" defaultRowHeight="12.5" x14ac:dyDescent="0.25"/>
  <cols>
    <col min="1" max="1" width="9.1796875" style="2"/>
    <col min="2" max="2" width="22.54296875" style="2" customWidth="1"/>
    <col min="3" max="4" width="9.1796875" style="2"/>
    <col min="5" max="5" width="15.54296875" style="2" customWidth="1"/>
    <col min="6" max="6" width="12.1796875" style="2" hidden="1" customWidth="1"/>
    <col min="7" max="7" width="18" style="2" hidden="1" customWidth="1"/>
    <col min="8" max="8" width="0" style="2" hidden="1" customWidth="1"/>
    <col min="9" max="12" width="9.1796875" style="2"/>
    <col min="13" max="15" width="0" style="2" hidden="1" customWidth="1"/>
    <col min="16" max="16" width="9.1796875" style="2"/>
    <col min="17" max="17" width="11.7265625" style="2" customWidth="1"/>
    <col min="18" max="19" width="9.1796875" style="2"/>
    <col min="20" max="20" width="18.1796875" style="2" customWidth="1"/>
    <col min="21" max="21" width="14" style="2" customWidth="1"/>
    <col min="22" max="22" width="18.54296875" style="2" customWidth="1"/>
    <col min="23" max="24" width="9.1796875" style="2"/>
    <col min="25" max="25" width="13.54296875" style="2" customWidth="1"/>
    <col min="26" max="26" width="17.26953125" style="2" customWidth="1"/>
    <col min="27" max="27" width="9.1796875" style="2"/>
    <col min="28" max="28" width="15.453125" style="2" customWidth="1"/>
    <col min="29" max="30" width="9.1796875" style="2"/>
    <col min="31" max="31" width="13.26953125" style="2" customWidth="1"/>
    <col min="32" max="34" width="9.1796875" style="2"/>
    <col min="35" max="35" width="14.81640625" style="2" customWidth="1"/>
    <col min="36" max="36" width="15.1796875" style="3" customWidth="1"/>
    <col min="37" max="37" width="16.81640625" style="2" customWidth="1"/>
    <col min="38" max="38" width="18.54296875" style="2" customWidth="1"/>
    <col min="39" max="39" width="14.54296875" style="2" customWidth="1"/>
    <col min="40" max="40" width="13.54296875" style="2" customWidth="1"/>
    <col min="41" max="41" width="17.7265625" style="2" customWidth="1"/>
    <col min="42" max="42" width="16.7265625" style="2" customWidth="1"/>
    <col min="43" max="43" width="20.54296875" style="2" customWidth="1"/>
    <col min="44" max="44" width="15.1796875" style="2" customWidth="1"/>
    <col min="45" max="45" width="15.81640625" style="2" customWidth="1"/>
    <col min="46" max="46" width="13.453125" style="2" customWidth="1"/>
    <col min="47" max="47" width="14.7265625" style="2" customWidth="1"/>
    <col min="48" max="16384" width="9.1796875" style="2"/>
  </cols>
  <sheetData>
    <row r="1" spans="1:47" ht="117" x14ac:dyDescent="0.25">
      <c r="A1" s="159" t="s">
        <v>0</v>
      </c>
      <c r="B1" s="113" t="s">
        <v>51</v>
      </c>
      <c r="C1" s="52" t="s">
        <v>1</v>
      </c>
      <c r="D1" s="53" t="s">
        <v>2</v>
      </c>
      <c r="E1" s="54" t="s">
        <v>58</v>
      </c>
      <c r="F1" s="52" t="s">
        <v>3</v>
      </c>
      <c r="G1" s="53" t="s">
        <v>54</v>
      </c>
      <c r="H1" s="54" t="s">
        <v>76</v>
      </c>
      <c r="I1" s="52" t="s">
        <v>4</v>
      </c>
      <c r="J1" s="54" t="s">
        <v>60</v>
      </c>
      <c r="K1" s="52" t="s">
        <v>5</v>
      </c>
      <c r="L1" s="54" t="s">
        <v>61</v>
      </c>
      <c r="M1" s="52" t="s">
        <v>6</v>
      </c>
      <c r="N1" s="71" t="s">
        <v>55</v>
      </c>
      <c r="O1" s="54" t="s">
        <v>64</v>
      </c>
      <c r="P1" s="78" t="s">
        <v>7</v>
      </c>
      <c r="Q1" s="82" t="s">
        <v>65</v>
      </c>
      <c r="R1" s="70" t="s">
        <v>8</v>
      </c>
      <c r="S1" s="53" t="s">
        <v>9</v>
      </c>
      <c r="T1" s="53" t="s">
        <v>10</v>
      </c>
      <c r="U1" s="53" t="s">
        <v>66</v>
      </c>
      <c r="V1" s="11" t="s">
        <v>80</v>
      </c>
      <c r="W1" s="52" t="s">
        <v>11</v>
      </c>
      <c r="X1" s="53" t="s">
        <v>84</v>
      </c>
      <c r="Y1" s="54" t="s">
        <v>79</v>
      </c>
      <c r="Z1" s="52" t="s">
        <v>12</v>
      </c>
      <c r="AA1" s="53" t="s">
        <v>13</v>
      </c>
      <c r="AB1" s="54" t="s">
        <v>70</v>
      </c>
      <c r="AC1" s="52" t="s">
        <v>14</v>
      </c>
      <c r="AD1" s="53" t="s">
        <v>88</v>
      </c>
      <c r="AE1" s="113" t="s">
        <v>72</v>
      </c>
      <c r="AF1" s="52" t="s">
        <v>15</v>
      </c>
      <c r="AG1" s="53" t="s">
        <v>16</v>
      </c>
      <c r="AH1" s="53" t="s">
        <v>73</v>
      </c>
      <c r="AI1" s="54" t="s">
        <v>81</v>
      </c>
      <c r="AJ1" s="81" t="s">
        <v>56</v>
      </c>
      <c r="AK1" s="82" t="s">
        <v>57</v>
      </c>
      <c r="AL1" s="147" t="s">
        <v>17</v>
      </c>
      <c r="AM1" s="148" t="s">
        <v>18</v>
      </c>
      <c r="AN1" s="149" t="s">
        <v>19</v>
      </c>
      <c r="AO1" s="149" t="s">
        <v>20</v>
      </c>
      <c r="AP1" s="150" t="s">
        <v>21</v>
      </c>
      <c r="AQ1" s="149" t="s">
        <v>22</v>
      </c>
      <c r="AR1" s="151" t="s">
        <v>23</v>
      </c>
      <c r="AS1" s="151" t="s">
        <v>24</v>
      </c>
      <c r="AT1" s="151" t="s">
        <v>25</v>
      </c>
      <c r="AU1" s="151" t="s">
        <v>26</v>
      </c>
    </row>
    <row r="2" spans="1:47" ht="14" x14ac:dyDescent="0.25">
      <c r="A2" s="119">
        <v>1</v>
      </c>
      <c r="B2" s="15" t="s">
        <v>27</v>
      </c>
      <c r="C2" s="16">
        <v>24016</v>
      </c>
      <c r="D2" s="17">
        <v>4069</v>
      </c>
      <c r="E2" s="152">
        <f t="shared" ref="E2:E27" si="0">IF(D2&lt;1000,1,IF(D2&lt;2000,2,IF(D2&lt;3000,3,4)))</f>
        <v>4</v>
      </c>
      <c r="F2" s="19">
        <v>33.001579</v>
      </c>
      <c r="G2" s="20">
        <f t="shared" ref="G2:G27" si="1">(F2/C2)*100</f>
        <v>0.13741496918720852</v>
      </c>
      <c r="H2" s="21">
        <f t="shared" ref="H2:H27" si="2">IF(G2&lt;1,1,IF(G2&lt;1,2,IF(G2&lt;4,3,4)))</f>
        <v>1</v>
      </c>
      <c r="I2" s="16">
        <v>150.23260999999999</v>
      </c>
      <c r="J2" s="152">
        <f t="shared" ref="J2:J27" si="3">IF(I2&lt;10,1,IF(I2&lt;50,2,IF(I2&lt;100,3,4)))</f>
        <v>4</v>
      </c>
      <c r="K2" s="16">
        <v>16</v>
      </c>
      <c r="L2" s="152">
        <f>IF(K2&lt;20,1,IF(K2&lt;50,2,IF(K2&lt;100,3,4)))</f>
        <v>1</v>
      </c>
      <c r="M2" s="19">
        <v>276.60380299999997</v>
      </c>
      <c r="N2" s="20">
        <f t="shared" ref="N2:N27" si="4">M2/C2*100</f>
        <v>1.1517480138241172</v>
      </c>
      <c r="O2" s="152">
        <f t="shared" ref="O2:O27" si="5">IF(N2&lt;1,1,IF(N2&lt;7,2,IF(N2&lt;7.5,3,4)))</f>
        <v>2</v>
      </c>
      <c r="P2" s="186">
        <v>330.36003000000005</v>
      </c>
      <c r="Q2" s="187">
        <f t="shared" ref="Q2:Q27" si="6">IF(P2&lt;100,1,IF(P2&lt;150,2,IF(P2&lt;200,3,4)))</f>
        <v>4</v>
      </c>
      <c r="R2" s="43">
        <v>1983.64</v>
      </c>
      <c r="S2" s="17">
        <v>1105.55</v>
      </c>
      <c r="T2" s="20">
        <f t="shared" ref="T2:T27" si="7">S2/R2*100</f>
        <v>55.733399205500987</v>
      </c>
      <c r="U2" s="153">
        <f t="shared" ref="U2:U27" si="8">IF(T2&lt;10,1,IF(T2&lt;40,2,IF(T2&lt;70,3,4)))</f>
        <v>3</v>
      </c>
      <c r="V2" s="152">
        <f t="shared" ref="V2:V27" si="9">U2*2</f>
        <v>6</v>
      </c>
      <c r="W2" s="19">
        <v>6473.2362999999996</v>
      </c>
      <c r="X2" s="23">
        <f t="shared" ref="X2:X27" si="10">W2/C2*100</f>
        <v>26.953848684210524</v>
      </c>
      <c r="Y2" s="152">
        <f t="shared" ref="Y2:Y27" si="11">IF(X2&lt;25,1,IF(X2&lt;50,2,IF(X2&lt;75,3,4)))</f>
        <v>2</v>
      </c>
      <c r="Z2" s="19">
        <v>0</v>
      </c>
      <c r="AA2" s="20">
        <f t="shared" ref="AA2:AA27" si="12">Z2/C2*100</f>
        <v>0</v>
      </c>
      <c r="AB2" s="152">
        <v>0</v>
      </c>
      <c r="AC2" s="19">
        <v>8796.4411999999993</v>
      </c>
      <c r="AD2" s="20">
        <f t="shared" ref="AD2:AD27" si="13">AC2/C2*100</f>
        <v>36.627420053297797</v>
      </c>
      <c r="AE2" s="152">
        <f>IF(AD2&lt;10,1,IF(AD2&lt;30,2,IF(AD2&lt;60,3,4)))</f>
        <v>3</v>
      </c>
      <c r="AF2" s="19">
        <v>7567.8963120899998</v>
      </c>
      <c r="AG2" s="20">
        <f t="shared" ref="AG2:AG27" si="14">AF2/C2*100</f>
        <v>31.51189337146069</v>
      </c>
      <c r="AH2" s="17">
        <f t="shared" ref="AH2:AH27" si="15">IF(AG2&lt;10,1,IF(AG2&lt;30,2,IF(AG2&lt;60,3,4)))</f>
        <v>3</v>
      </c>
      <c r="AI2" s="21">
        <f t="shared" ref="AI2:AI27" si="16">AH2*2</f>
        <v>6</v>
      </c>
      <c r="AJ2" s="35">
        <f t="shared" ref="AJ2:AJ27" si="17">(AI2+AE2+AB2+Y2+V2+Q2+L2+J2+E2)/9</f>
        <v>3.3333333333333335</v>
      </c>
      <c r="AK2" s="154">
        <f t="shared" ref="AK2:AK27" si="18">IF(AJ2&lt;2,1,IF(AJ2&lt;3,2,IF(AJ2&lt;4,3,4)))</f>
        <v>3</v>
      </c>
      <c r="AL2" s="155">
        <v>3</v>
      </c>
      <c r="AM2" s="42">
        <f>AK2*AL2</f>
        <v>9</v>
      </c>
      <c r="AN2" s="39">
        <f>IF(AM2&lt;3,1,IF(AM2&lt;5,2,IF(AM2&lt;12,3,4)))</f>
        <v>3</v>
      </c>
      <c r="AO2" s="39">
        <v>2</v>
      </c>
      <c r="AP2" s="46">
        <f>AN2-AO2</f>
        <v>1</v>
      </c>
      <c r="AQ2" s="166">
        <f>IF(AP2&lt;-1,1,IF(AP2&lt;1,2,IF(AP2=1,3,4)))</f>
        <v>3</v>
      </c>
      <c r="AR2" s="153">
        <v>2</v>
      </c>
      <c r="AS2" s="188">
        <v>6</v>
      </c>
      <c r="AT2" s="17">
        <f t="shared" ref="AT2:AT27" si="19">AR2*AS2</f>
        <v>12</v>
      </c>
      <c r="AU2" s="184">
        <f t="shared" ref="AU2:AU27" si="20">IF(AT2&lt;6,1,IF(AT2&lt;12,2,IF(AT2&lt;18,3,4)))</f>
        <v>3</v>
      </c>
    </row>
    <row r="3" spans="1:47" ht="14" x14ac:dyDescent="0.25">
      <c r="A3" s="119">
        <v>2</v>
      </c>
      <c r="B3" s="15" t="s">
        <v>28</v>
      </c>
      <c r="C3" s="16">
        <v>3218</v>
      </c>
      <c r="D3" s="17">
        <v>1040</v>
      </c>
      <c r="E3" s="152">
        <f t="shared" si="0"/>
        <v>2</v>
      </c>
      <c r="F3" s="19">
        <v>0.60615600000000003</v>
      </c>
      <c r="G3" s="20">
        <f t="shared" si="1"/>
        <v>1.883642013673089E-2</v>
      </c>
      <c r="H3" s="21">
        <f t="shared" si="2"/>
        <v>1</v>
      </c>
      <c r="I3" s="16">
        <v>28.398439999999997</v>
      </c>
      <c r="J3" s="152">
        <f t="shared" si="3"/>
        <v>2</v>
      </c>
      <c r="K3" s="16">
        <v>0</v>
      </c>
      <c r="L3" s="152">
        <v>0</v>
      </c>
      <c r="M3" s="19">
        <v>9.2501309999999997</v>
      </c>
      <c r="N3" s="20">
        <f t="shared" si="4"/>
        <v>0.28744968924798009</v>
      </c>
      <c r="O3" s="152">
        <f t="shared" si="5"/>
        <v>1</v>
      </c>
      <c r="P3" s="186">
        <v>28.250869999999999</v>
      </c>
      <c r="Q3" s="187">
        <f t="shared" si="6"/>
        <v>1</v>
      </c>
      <c r="R3" s="43">
        <v>244.9</v>
      </c>
      <c r="S3" s="17">
        <v>129.72999999999999</v>
      </c>
      <c r="T3" s="20">
        <f t="shared" si="7"/>
        <v>52.972641894650877</v>
      </c>
      <c r="U3" s="153">
        <f t="shared" si="8"/>
        <v>3</v>
      </c>
      <c r="V3" s="152">
        <f t="shared" si="9"/>
        <v>6</v>
      </c>
      <c r="W3" s="19">
        <v>3179.7833000000001</v>
      </c>
      <c r="X3" s="23">
        <f t="shared" si="10"/>
        <v>98.812408328154135</v>
      </c>
      <c r="Y3" s="152">
        <f t="shared" si="11"/>
        <v>4</v>
      </c>
      <c r="Z3" s="19">
        <v>0</v>
      </c>
      <c r="AA3" s="20">
        <f t="shared" si="12"/>
        <v>0</v>
      </c>
      <c r="AB3" s="152">
        <v>0</v>
      </c>
      <c r="AC3" s="19">
        <v>2705.7498999999998</v>
      </c>
      <c r="AD3" s="20">
        <f t="shared" si="13"/>
        <v>84.081724673710369</v>
      </c>
      <c r="AE3" s="152">
        <f>IF(AD3&lt;10,1,IF(AD3&lt;30,2,IF(AD3&lt;60,3,4)))</f>
        <v>4</v>
      </c>
      <c r="AF3" s="19">
        <v>1819.9798080999999</v>
      </c>
      <c r="AG3" s="20">
        <f t="shared" si="14"/>
        <v>56.556240152268487</v>
      </c>
      <c r="AH3" s="17">
        <f t="shared" si="15"/>
        <v>3</v>
      </c>
      <c r="AI3" s="21">
        <f t="shared" si="16"/>
        <v>6</v>
      </c>
      <c r="AJ3" s="35">
        <f t="shared" si="17"/>
        <v>2.7777777777777777</v>
      </c>
      <c r="AK3" s="154">
        <f t="shared" si="18"/>
        <v>2</v>
      </c>
      <c r="AL3" s="155">
        <v>0</v>
      </c>
      <c r="AM3" s="189">
        <v>0</v>
      </c>
      <c r="AN3" s="190">
        <v>0</v>
      </c>
      <c r="AO3" s="190">
        <v>0</v>
      </c>
      <c r="AP3" s="189">
        <v>0</v>
      </c>
      <c r="AQ3" s="191">
        <v>0</v>
      </c>
      <c r="AR3" s="153">
        <v>2</v>
      </c>
      <c r="AS3" s="188">
        <v>5</v>
      </c>
      <c r="AT3" s="17">
        <f t="shared" si="19"/>
        <v>10</v>
      </c>
      <c r="AU3" s="196">
        <f t="shared" si="20"/>
        <v>2</v>
      </c>
    </row>
    <row r="4" spans="1:47" ht="26" x14ac:dyDescent="0.25">
      <c r="A4" s="119">
        <v>3</v>
      </c>
      <c r="B4" s="24" t="s">
        <v>52</v>
      </c>
      <c r="C4" s="16">
        <v>1151</v>
      </c>
      <c r="D4" s="17">
        <v>179</v>
      </c>
      <c r="E4" s="152">
        <f t="shared" si="0"/>
        <v>1</v>
      </c>
      <c r="F4" s="19">
        <v>0.36213800000000002</v>
      </c>
      <c r="G4" s="20">
        <f t="shared" si="1"/>
        <v>3.1462901824500442E-2</v>
      </c>
      <c r="H4" s="21">
        <f t="shared" si="2"/>
        <v>1</v>
      </c>
      <c r="I4" s="16">
        <v>6.0833999999999993</v>
      </c>
      <c r="J4" s="152">
        <f t="shared" si="3"/>
        <v>1</v>
      </c>
      <c r="K4" s="16">
        <v>8</v>
      </c>
      <c r="L4" s="152">
        <f t="shared" ref="L4:L14" si="21">IF(K4&lt;20,1,IF(K4&lt;50,2,IF(K4&lt;100,3,4)))</f>
        <v>1</v>
      </c>
      <c r="M4" s="19">
        <v>11.295439</v>
      </c>
      <c r="N4" s="20">
        <f t="shared" si="4"/>
        <v>0.98135873153779329</v>
      </c>
      <c r="O4" s="152">
        <f t="shared" si="5"/>
        <v>1</v>
      </c>
      <c r="P4" s="186">
        <v>12.434059999999999</v>
      </c>
      <c r="Q4" s="187">
        <f t="shared" si="6"/>
        <v>1</v>
      </c>
      <c r="R4" s="43">
        <v>500.85</v>
      </c>
      <c r="S4" s="17">
        <v>170.44</v>
      </c>
      <c r="T4" s="20">
        <f t="shared" si="7"/>
        <v>34.030148747129878</v>
      </c>
      <c r="U4" s="153">
        <f t="shared" si="8"/>
        <v>2</v>
      </c>
      <c r="V4" s="152">
        <f t="shared" si="9"/>
        <v>4</v>
      </c>
      <c r="W4" s="19">
        <v>85.769499999999994</v>
      </c>
      <c r="X4" s="23">
        <f t="shared" si="10"/>
        <v>7.4517376194613378</v>
      </c>
      <c r="Y4" s="152">
        <f t="shared" si="11"/>
        <v>1</v>
      </c>
      <c r="Z4" s="19">
        <v>0</v>
      </c>
      <c r="AA4" s="20">
        <f t="shared" si="12"/>
        <v>0</v>
      </c>
      <c r="AB4" s="152">
        <v>0</v>
      </c>
      <c r="AC4" s="19">
        <v>0</v>
      </c>
      <c r="AD4" s="20">
        <f t="shared" si="13"/>
        <v>0</v>
      </c>
      <c r="AE4" s="152">
        <v>0</v>
      </c>
      <c r="AF4" s="19">
        <v>140.276665334</v>
      </c>
      <c r="AG4" s="20">
        <f t="shared" si="14"/>
        <v>12.187373182797568</v>
      </c>
      <c r="AH4" s="17">
        <f t="shared" si="15"/>
        <v>2</v>
      </c>
      <c r="AI4" s="21">
        <f t="shared" si="16"/>
        <v>4</v>
      </c>
      <c r="AJ4" s="35">
        <f t="shared" si="17"/>
        <v>1.4444444444444444</v>
      </c>
      <c r="AK4" s="154">
        <f t="shared" si="18"/>
        <v>1</v>
      </c>
      <c r="AL4" s="155">
        <v>3</v>
      </c>
      <c r="AM4" s="42">
        <f>AK4*AL4</f>
        <v>3</v>
      </c>
      <c r="AN4" s="39">
        <f>IF(AM4&lt;3,1,IF(AM4&lt;5,2,IF(AM4&lt;12,3,4)))</f>
        <v>2</v>
      </c>
      <c r="AO4" s="39">
        <v>2</v>
      </c>
      <c r="AP4" s="46">
        <f>AN4-AO4</f>
        <v>0</v>
      </c>
      <c r="AQ4" s="165">
        <f>IF(AP4&lt;-1,1,IF(AP4&lt;1,2,IF(AP4=1,3,4)))</f>
        <v>2</v>
      </c>
      <c r="AR4" s="153">
        <v>2</v>
      </c>
      <c r="AS4" s="188">
        <v>6</v>
      </c>
      <c r="AT4" s="17">
        <f t="shared" si="19"/>
        <v>12</v>
      </c>
      <c r="AU4" s="184">
        <f t="shared" si="20"/>
        <v>3</v>
      </c>
    </row>
    <row r="5" spans="1:47" ht="14" x14ac:dyDescent="0.25">
      <c r="A5" s="119">
        <v>4</v>
      </c>
      <c r="B5" s="15" t="s">
        <v>29</v>
      </c>
      <c r="C5" s="16">
        <v>2072</v>
      </c>
      <c r="D5" s="17">
        <v>733</v>
      </c>
      <c r="E5" s="152">
        <f t="shared" si="0"/>
        <v>1</v>
      </c>
      <c r="F5" s="19">
        <v>2.5038650000000002</v>
      </c>
      <c r="G5" s="20">
        <f t="shared" si="1"/>
        <v>0.12084290540540542</v>
      </c>
      <c r="H5" s="21">
        <f t="shared" si="2"/>
        <v>1</v>
      </c>
      <c r="I5" s="16">
        <v>17.450020000000002</v>
      </c>
      <c r="J5" s="152">
        <f t="shared" si="3"/>
        <v>2</v>
      </c>
      <c r="K5" s="16">
        <v>7</v>
      </c>
      <c r="L5" s="152">
        <f t="shared" si="21"/>
        <v>1</v>
      </c>
      <c r="M5" s="19">
        <v>8.1199349999999999</v>
      </c>
      <c r="N5" s="20">
        <f t="shared" si="4"/>
        <v>0.39188875482625485</v>
      </c>
      <c r="O5" s="152">
        <f t="shared" si="5"/>
        <v>1</v>
      </c>
      <c r="P5" s="186">
        <v>52.636650000000003</v>
      </c>
      <c r="Q5" s="187">
        <f t="shared" si="6"/>
        <v>1</v>
      </c>
      <c r="R5" s="43">
        <v>711.89</v>
      </c>
      <c r="S5" s="17">
        <v>525.46</v>
      </c>
      <c r="T5" s="20">
        <f t="shared" si="7"/>
        <v>73.811965331722604</v>
      </c>
      <c r="U5" s="153">
        <f t="shared" si="8"/>
        <v>4</v>
      </c>
      <c r="V5" s="152">
        <f t="shared" si="9"/>
        <v>8</v>
      </c>
      <c r="W5" s="19">
        <v>562.21299999999997</v>
      </c>
      <c r="X5" s="23">
        <f t="shared" si="10"/>
        <v>27.133832046332046</v>
      </c>
      <c r="Y5" s="152">
        <f t="shared" si="11"/>
        <v>2</v>
      </c>
      <c r="Z5" s="19">
        <v>0</v>
      </c>
      <c r="AA5" s="20">
        <f t="shared" si="12"/>
        <v>0</v>
      </c>
      <c r="AB5" s="152">
        <v>0</v>
      </c>
      <c r="AC5" s="19">
        <v>582.20360000000005</v>
      </c>
      <c r="AD5" s="20">
        <f t="shared" si="13"/>
        <v>28.098629343629344</v>
      </c>
      <c r="AE5" s="152">
        <f t="shared" ref="AE5:AE23" si="22">IF(AD5&lt;10,1,IF(AD5&lt;30,2,IF(AD5&lt;60,3,4)))</f>
        <v>2</v>
      </c>
      <c r="AF5" s="19">
        <v>1068.64684708</v>
      </c>
      <c r="AG5" s="20">
        <f t="shared" si="14"/>
        <v>51.575620032818534</v>
      </c>
      <c r="AH5" s="17">
        <f t="shared" si="15"/>
        <v>3</v>
      </c>
      <c r="AI5" s="21">
        <f t="shared" si="16"/>
        <v>6</v>
      </c>
      <c r="AJ5" s="35">
        <f t="shared" si="17"/>
        <v>2.5555555555555554</v>
      </c>
      <c r="AK5" s="154">
        <f t="shared" si="18"/>
        <v>2</v>
      </c>
      <c r="AL5" s="155">
        <v>2</v>
      </c>
      <c r="AM5" s="42">
        <f>AK5*AL5</f>
        <v>4</v>
      </c>
      <c r="AN5" s="39">
        <f>IF(AM5&lt;3,1,IF(AM5&lt;5,2,IF(AM5&lt;12,3,4)))</f>
        <v>2</v>
      </c>
      <c r="AO5" s="39">
        <v>2</v>
      </c>
      <c r="AP5" s="46">
        <f>AN5-AO5</f>
        <v>0</v>
      </c>
      <c r="AQ5" s="165">
        <f>IF(AP5&lt;-1,1,IF(AP5&lt;1,2,IF(AP5=1,3,4)))</f>
        <v>2</v>
      </c>
      <c r="AR5" s="153">
        <v>2</v>
      </c>
      <c r="AS5" s="188">
        <v>5</v>
      </c>
      <c r="AT5" s="17">
        <f t="shared" si="19"/>
        <v>10</v>
      </c>
      <c r="AU5" s="196">
        <f t="shared" si="20"/>
        <v>2</v>
      </c>
    </row>
    <row r="6" spans="1:47" ht="14" x14ac:dyDescent="0.25">
      <c r="A6" s="119">
        <v>5</v>
      </c>
      <c r="B6" s="15" t="s">
        <v>30</v>
      </c>
      <c r="C6" s="16">
        <v>8249</v>
      </c>
      <c r="D6" s="17">
        <v>1644</v>
      </c>
      <c r="E6" s="152">
        <f t="shared" si="0"/>
        <v>2</v>
      </c>
      <c r="F6" s="19">
        <v>6.7809749999999998</v>
      </c>
      <c r="G6" s="20">
        <f t="shared" si="1"/>
        <v>8.220360043641653E-2</v>
      </c>
      <c r="H6" s="21">
        <f t="shared" si="2"/>
        <v>1</v>
      </c>
      <c r="I6" s="16">
        <v>67.598710000000011</v>
      </c>
      <c r="J6" s="152">
        <f t="shared" si="3"/>
        <v>3</v>
      </c>
      <c r="K6" s="16">
        <v>13</v>
      </c>
      <c r="L6" s="152">
        <f t="shared" si="21"/>
        <v>1</v>
      </c>
      <c r="M6" s="19">
        <v>365.81712700000003</v>
      </c>
      <c r="N6" s="20">
        <f t="shared" si="4"/>
        <v>4.4346845314583589</v>
      </c>
      <c r="O6" s="152">
        <f t="shared" si="5"/>
        <v>2</v>
      </c>
      <c r="P6" s="186">
        <v>162.23176000000001</v>
      </c>
      <c r="Q6" s="187">
        <f t="shared" si="6"/>
        <v>3</v>
      </c>
      <c r="R6" s="43">
        <v>1234.46</v>
      </c>
      <c r="S6" s="17">
        <v>834.73</v>
      </c>
      <c r="T6" s="20">
        <f t="shared" si="7"/>
        <v>67.619039904087614</v>
      </c>
      <c r="U6" s="153">
        <f t="shared" si="8"/>
        <v>3</v>
      </c>
      <c r="V6" s="152">
        <f t="shared" si="9"/>
        <v>6</v>
      </c>
      <c r="W6" s="19">
        <v>3862.2406000000001</v>
      </c>
      <c r="X6" s="23">
        <f t="shared" si="10"/>
        <v>46.820712813674383</v>
      </c>
      <c r="Y6" s="152">
        <f t="shared" si="11"/>
        <v>2</v>
      </c>
      <c r="Z6" s="19">
        <v>194.055331</v>
      </c>
      <c r="AA6" s="20">
        <f t="shared" si="12"/>
        <v>2.3524709783004001</v>
      </c>
      <c r="AB6" s="152">
        <f>IF(AA6&lt;1,1,IF(AA6&lt;10,2,IF(AA6&lt;15,3,4)))</f>
        <v>2</v>
      </c>
      <c r="AC6" s="19">
        <v>1624.5944999999999</v>
      </c>
      <c r="AD6" s="20">
        <f t="shared" si="13"/>
        <v>19.694441750515214</v>
      </c>
      <c r="AE6" s="152">
        <f t="shared" si="22"/>
        <v>2</v>
      </c>
      <c r="AF6" s="19">
        <v>4477.9643961600004</v>
      </c>
      <c r="AG6" s="20">
        <f t="shared" si="14"/>
        <v>54.284936309370835</v>
      </c>
      <c r="AH6" s="17">
        <f t="shared" si="15"/>
        <v>3</v>
      </c>
      <c r="AI6" s="21">
        <f t="shared" si="16"/>
        <v>6</v>
      </c>
      <c r="AJ6" s="35">
        <f t="shared" si="17"/>
        <v>3</v>
      </c>
      <c r="AK6" s="154">
        <f t="shared" si="18"/>
        <v>3</v>
      </c>
      <c r="AL6" s="155">
        <v>4</v>
      </c>
      <c r="AM6" s="42">
        <f>AK6*AL6</f>
        <v>12</v>
      </c>
      <c r="AN6" s="39">
        <f>IF(AM6&lt;3,1,IF(AM6&lt;5,2,IF(AM6&lt;12,3,4)))</f>
        <v>4</v>
      </c>
      <c r="AO6" s="39" t="s">
        <v>82</v>
      </c>
      <c r="AP6" s="46" t="s">
        <v>82</v>
      </c>
      <c r="AQ6" s="167">
        <f>AN6</f>
        <v>4</v>
      </c>
      <c r="AR6" s="153">
        <v>2</v>
      </c>
      <c r="AS6" s="188">
        <v>6</v>
      </c>
      <c r="AT6" s="17">
        <f t="shared" si="19"/>
        <v>12</v>
      </c>
      <c r="AU6" s="184">
        <f t="shared" si="20"/>
        <v>3</v>
      </c>
    </row>
    <row r="7" spans="1:47" ht="14" x14ac:dyDescent="0.25">
      <c r="A7" s="119">
        <v>6</v>
      </c>
      <c r="B7" s="15" t="s">
        <v>31</v>
      </c>
      <c r="C7" s="16">
        <v>15255</v>
      </c>
      <c r="D7" s="17">
        <v>4985</v>
      </c>
      <c r="E7" s="152">
        <f t="shared" si="0"/>
        <v>4</v>
      </c>
      <c r="F7" s="19">
        <v>127.433093</v>
      </c>
      <c r="G7" s="20">
        <f t="shared" si="1"/>
        <v>0.83535295313012137</v>
      </c>
      <c r="H7" s="21">
        <f t="shared" si="2"/>
        <v>1</v>
      </c>
      <c r="I7" s="16">
        <v>105.06946000000001</v>
      </c>
      <c r="J7" s="152">
        <f t="shared" si="3"/>
        <v>4</v>
      </c>
      <c r="K7" s="16">
        <v>1</v>
      </c>
      <c r="L7" s="152">
        <f t="shared" si="21"/>
        <v>1</v>
      </c>
      <c r="M7" s="19">
        <v>37.675422999999995</v>
      </c>
      <c r="N7" s="20">
        <f t="shared" si="4"/>
        <v>0.24697098000655521</v>
      </c>
      <c r="O7" s="152">
        <f t="shared" si="5"/>
        <v>1</v>
      </c>
      <c r="P7" s="186">
        <v>110.63877000000001</v>
      </c>
      <c r="Q7" s="187">
        <f t="shared" si="6"/>
        <v>2</v>
      </c>
      <c r="R7" s="43">
        <v>993.08</v>
      </c>
      <c r="S7" s="17">
        <v>591.16</v>
      </c>
      <c r="T7" s="20">
        <f t="shared" si="7"/>
        <v>59.527933298425097</v>
      </c>
      <c r="U7" s="153">
        <f t="shared" si="8"/>
        <v>3</v>
      </c>
      <c r="V7" s="152">
        <f t="shared" si="9"/>
        <v>6</v>
      </c>
      <c r="W7" s="19">
        <v>7123.1378999999997</v>
      </c>
      <c r="X7" s="23">
        <f t="shared" si="10"/>
        <v>46.693791543756141</v>
      </c>
      <c r="Y7" s="152">
        <f t="shared" si="11"/>
        <v>2</v>
      </c>
      <c r="Z7" s="19">
        <v>0</v>
      </c>
      <c r="AA7" s="20">
        <f t="shared" si="12"/>
        <v>0</v>
      </c>
      <c r="AB7" s="152">
        <v>0</v>
      </c>
      <c r="AC7" s="19">
        <v>10751.1019</v>
      </c>
      <c r="AD7" s="20">
        <f t="shared" si="13"/>
        <v>70.475921992789253</v>
      </c>
      <c r="AE7" s="152">
        <f t="shared" si="22"/>
        <v>4</v>
      </c>
      <c r="AF7" s="19">
        <v>5233.4403823499997</v>
      </c>
      <c r="AG7" s="20">
        <f t="shared" si="14"/>
        <v>34.306393853490661</v>
      </c>
      <c r="AH7" s="17">
        <f t="shared" si="15"/>
        <v>3</v>
      </c>
      <c r="AI7" s="21">
        <f t="shared" si="16"/>
        <v>6</v>
      </c>
      <c r="AJ7" s="35">
        <f t="shared" si="17"/>
        <v>3.2222222222222223</v>
      </c>
      <c r="AK7" s="154">
        <f t="shared" si="18"/>
        <v>3</v>
      </c>
      <c r="AL7" s="155">
        <v>1</v>
      </c>
      <c r="AM7" s="42">
        <f>AK7*AL7</f>
        <v>3</v>
      </c>
      <c r="AN7" s="39">
        <f>IF(AM7&lt;3,1,IF(AM7&lt;5,2,IF(AM7&lt;12,3,4)))</f>
        <v>2</v>
      </c>
      <c r="AO7" s="39">
        <v>2</v>
      </c>
      <c r="AP7" s="46">
        <f>AN7-AO7</f>
        <v>0</v>
      </c>
      <c r="AQ7" s="165">
        <f>IF(AP7&lt;-1,1,IF(AP7&lt;1,2,IF(AP7=1,3,4)))</f>
        <v>2</v>
      </c>
      <c r="AR7" s="153">
        <v>2</v>
      </c>
      <c r="AS7" s="188">
        <v>5</v>
      </c>
      <c r="AT7" s="17">
        <f t="shared" si="19"/>
        <v>10</v>
      </c>
      <c r="AU7" s="196">
        <f t="shared" si="20"/>
        <v>2</v>
      </c>
    </row>
    <row r="8" spans="1:47" ht="14" x14ac:dyDescent="0.25">
      <c r="A8" s="119">
        <v>7</v>
      </c>
      <c r="B8" s="15" t="s">
        <v>32</v>
      </c>
      <c r="C8" s="16">
        <v>7545</v>
      </c>
      <c r="D8" s="17">
        <v>855</v>
      </c>
      <c r="E8" s="152">
        <f t="shared" si="0"/>
        <v>1</v>
      </c>
      <c r="F8" s="19">
        <v>229.62782000000001</v>
      </c>
      <c r="G8" s="20">
        <f t="shared" si="1"/>
        <v>3.0434436050364484</v>
      </c>
      <c r="H8" s="21">
        <f t="shared" si="2"/>
        <v>3</v>
      </c>
      <c r="I8" s="16">
        <v>12.932739999999999</v>
      </c>
      <c r="J8" s="152">
        <f t="shared" si="3"/>
        <v>2</v>
      </c>
      <c r="K8" s="16">
        <v>12</v>
      </c>
      <c r="L8" s="152">
        <f t="shared" si="21"/>
        <v>1</v>
      </c>
      <c r="M8" s="19">
        <v>21.718239999999998</v>
      </c>
      <c r="N8" s="20">
        <f t="shared" si="4"/>
        <v>0.28784943671305496</v>
      </c>
      <c r="O8" s="152">
        <f t="shared" si="5"/>
        <v>1</v>
      </c>
      <c r="P8" s="186">
        <v>216.51510999999999</v>
      </c>
      <c r="Q8" s="187">
        <f t="shared" si="6"/>
        <v>4</v>
      </c>
      <c r="R8" s="43">
        <v>831.6</v>
      </c>
      <c r="S8" s="17">
        <v>531.22</v>
      </c>
      <c r="T8" s="20">
        <f t="shared" si="7"/>
        <v>63.879268879268878</v>
      </c>
      <c r="U8" s="153">
        <f t="shared" si="8"/>
        <v>3</v>
      </c>
      <c r="V8" s="152">
        <f t="shared" si="9"/>
        <v>6</v>
      </c>
      <c r="W8" s="19">
        <v>6358.7039999999997</v>
      </c>
      <c r="X8" s="23">
        <f t="shared" si="10"/>
        <v>84.277057654075534</v>
      </c>
      <c r="Y8" s="152">
        <f t="shared" si="11"/>
        <v>4</v>
      </c>
      <c r="Z8" s="19">
        <v>270.65278000000001</v>
      </c>
      <c r="AA8" s="20">
        <f t="shared" si="12"/>
        <v>3.5871806494367129</v>
      </c>
      <c r="AB8" s="152">
        <f>IF(AA8&lt;1,1,IF(AA8&lt;10,2,IF(AA8&lt;15,3,4)))</f>
        <v>2</v>
      </c>
      <c r="AC8" s="19">
        <v>5578.4973</v>
      </c>
      <c r="AD8" s="20">
        <f t="shared" si="13"/>
        <v>73.936345924453278</v>
      </c>
      <c r="AE8" s="152">
        <f t="shared" si="22"/>
        <v>4</v>
      </c>
      <c r="AF8" s="19">
        <v>6314.8845231200003</v>
      </c>
      <c r="AG8" s="20">
        <f t="shared" si="14"/>
        <v>83.696282612591119</v>
      </c>
      <c r="AH8" s="17">
        <f t="shared" si="15"/>
        <v>4</v>
      </c>
      <c r="AI8" s="21">
        <f t="shared" si="16"/>
        <v>8</v>
      </c>
      <c r="AJ8" s="35">
        <f t="shared" si="17"/>
        <v>3.5555555555555554</v>
      </c>
      <c r="AK8" s="154">
        <f t="shared" si="18"/>
        <v>3</v>
      </c>
      <c r="AL8" s="155">
        <v>3</v>
      </c>
      <c r="AM8" s="42">
        <f>AK8*AL8</f>
        <v>9</v>
      </c>
      <c r="AN8" s="39">
        <f>IF(AM8&lt;3,1,IF(AM8&lt;5,2,IF(AM8&lt;12,3,4)))</f>
        <v>3</v>
      </c>
      <c r="AO8" s="39">
        <v>2</v>
      </c>
      <c r="AP8" s="46">
        <f>AN8-AO8</f>
        <v>1</v>
      </c>
      <c r="AQ8" s="166">
        <f>IF(AP8&lt;-1,1,IF(AP8&lt;1,2,IF(AP8=1,3,4)))</f>
        <v>3</v>
      </c>
      <c r="AR8" s="153">
        <v>2</v>
      </c>
      <c r="AS8" s="188">
        <v>6</v>
      </c>
      <c r="AT8" s="17">
        <f t="shared" si="19"/>
        <v>12</v>
      </c>
      <c r="AU8" s="184">
        <f t="shared" si="20"/>
        <v>3</v>
      </c>
    </row>
    <row r="9" spans="1:47" ht="14" x14ac:dyDescent="0.25">
      <c r="A9" s="119">
        <v>8</v>
      </c>
      <c r="B9" s="15" t="s">
        <v>33</v>
      </c>
      <c r="C9" s="16">
        <v>3799</v>
      </c>
      <c r="D9" s="17">
        <v>445</v>
      </c>
      <c r="E9" s="152">
        <f t="shared" si="0"/>
        <v>1</v>
      </c>
      <c r="F9" s="19">
        <v>12.795802</v>
      </c>
      <c r="G9" s="20">
        <f t="shared" si="1"/>
        <v>0.33682026849170832</v>
      </c>
      <c r="H9" s="21">
        <f t="shared" si="2"/>
        <v>1</v>
      </c>
      <c r="I9" s="16">
        <v>8.4078900000000001</v>
      </c>
      <c r="J9" s="152">
        <f t="shared" si="3"/>
        <v>1</v>
      </c>
      <c r="K9" s="16">
        <v>7</v>
      </c>
      <c r="L9" s="152">
        <f t="shared" si="21"/>
        <v>1</v>
      </c>
      <c r="M9" s="19">
        <v>20.61111</v>
      </c>
      <c r="N9" s="20">
        <f t="shared" si="4"/>
        <v>0.54254040536983417</v>
      </c>
      <c r="O9" s="152">
        <f t="shared" si="5"/>
        <v>1</v>
      </c>
      <c r="P9" s="186">
        <v>69.709509999999995</v>
      </c>
      <c r="Q9" s="187">
        <f t="shared" si="6"/>
        <v>1</v>
      </c>
      <c r="R9" s="43">
        <v>485.02</v>
      </c>
      <c r="S9" s="17">
        <v>244.44</v>
      </c>
      <c r="T9" s="20">
        <f t="shared" si="7"/>
        <v>50.397921735186181</v>
      </c>
      <c r="U9" s="153">
        <f t="shared" si="8"/>
        <v>3</v>
      </c>
      <c r="V9" s="152">
        <f t="shared" si="9"/>
        <v>6</v>
      </c>
      <c r="W9" s="19">
        <v>3161.0758999999998</v>
      </c>
      <c r="X9" s="23">
        <f t="shared" si="10"/>
        <v>83.208104764411686</v>
      </c>
      <c r="Y9" s="152">
        <f t="shared" si="11"/>
        <v>4</v>
      </c>
      <c r="Z9" s="19">
        <v>713.12683400000003</v>
      </c>
      <c r="AA9" s="20">
        <f t="shared" si="12"/>
        <v>18.771435483021847</v>
      </c>
      <c r="AB9" s="152">
        <f>IF(AA9&lt;1,1,IF(AA9&lt;10,2,IF(AA9&lt;15,3,4)))</f>
        <v>4</v>
      </c>
      <c r="AC9" s="19">
        <v>2507.4630000000002</v>
      </c>
      <c r="AD9" s="20">
        <f t="shared" si="13"/>
        <v>66.003237694130036</v>
      </c>
      <c r="AE9" s="152">
        <f t="shared" si="22"/>
        <v>4</v>
      </c>
      <c r="AF9" s="19">
        <v>2538.04267596</v>
      </c>
      <c r="AG9" s="20">
        <f t="shared" si="14"/>
        <v>66.808177835219794</v>
      </c>
      <c r="AH9" s="17">
        <f t="shared" si="15"/>
        <v>4</v>
      </c>
      <c r="AI9" s="21">
        <f t="shared" si="16"/>
        <v>8</v>
      </c>
      <c r="AJ9" s="35">
        <f t="shared" si="17"/>
        <v>3.3333333333333335</v>
      </c>
      <c r="AK9" s="154">
        <f t="shared" si="18"/>
        <v>3</v>
      </c>
      <c r="AL9" s="155">
        <v>0</v>
      </c>
      <c r="AM9" s="189">
        <v>0</v>
      </c>
      <c r="AN9" s="190">
        <v>0</v>
      </c>
      <c r="AO9" s="190">
        <v>0</v>
      </c>
      <c r="AP9" s="189">
        <v>0</v>
      </c>
      <c r="AQ9" s="191">
        <v>0</v>
      </c>
      <c r="AR9" s="153">
        <v>2</v>
      </c>
      <c r="AS9" s="188">
        <v>5</v>
      </c>
      <c r="AT9" s="17">
        <f t="shared" si="19"/>
        <v>10</v>
      </c>
      <c r="AU9" s="196">
        <f t="shared" si="20"/>
        <v>2</v>
      </c>
    </row>
    <row r="10" spans="1:47" ht="14" x14ac:dyDescent="0.25">
      <c r="A10" s="119">
        <v>9</v>
      </c>
      <c r="B10" s="15" t="s">
        <v>34</v>
      </c>
      <c r="C10" s="16">
        <v>13033</v>
      </c>
      <c r="D10" s="17">
        <v>6048</v>
      </c>
      <c r="E10" s="152">
        <f t="shared" si="0"/>
        <v>4</v>
      </c>
      <c r="F10" s="19">
        <v>16.965933</v>
      </c>
      <c r="G10" s="20">
        <f t="shared" si="1"/>
        <v>0.13017672830507174</v>
      </c>
      <c r="H10" s="21">
        <f t="shared" si="2"/>
        <v>1</v>
      </c>
      <c r="I10" s="16">
        <v>144.59032999999999</v>
      </c>
      <c r="J10" s="152">
        <f t="shared" si="3"/>
        <v>4</v>
      </c>
      <c r="K10" s="16">
        <v>1</v>
      </c>
      <c r="L10" s="152">
        <f t="shared" si="21"/>
        <v>1</v>
      </c>
      <c r="M10" s="19">
        <v>38.773687000000002</v>
      </c>
      <c r="N10" s="20">
        <f t="shared" si="4"/>
        <v>0.29750392848921969</v>
      </c>
      <c r="O10" s="152">
        <f t="shared" si="5"/>
        <v>1</v>
      </c>
      <c r="P10" s="186">
        <v>311.91379000000001</v>
      </c>
      <c r="Q10" s="187">
        <f t="shared" si="6"/>
        <v>4</v>
      </c>
      <c r="R10" s="43">
        <v>1148</v>
      </c>
      <c r="S10" s="17">
        <v>835.44</v>
      </c>
      <c r="T10" s="20">
        <f t="shared" si="7"/>
        <v>72.773519163763069</v>
      </c>
      <c r="U10" s="153">
        <f t="shared" si="8"/>
        <v>4</v>
      </c>
      <c r="V10" s="152">
        <f t="shared" si="9"/>
        <v>8</v>
      </c>
      <c r="W10" s="19">
        <v>3576.4594999999999</v>
      </c>
      <c r="X10" s="23">
        <f t="shared" si="10"/>
        <v>27.441567559272617</v>
      </c>
      <c r="Y10" s="152">
        <f t="shared" si="11"/>
        <v>2</v>
      </c>
      <c r="Z10" s="19">
        <v>0</v>
      </c>
      <c r="AA10" s="20">
        <f t="shared" si="12"/>
        <v>0</v>
      </c>
      <c r="AB10" s="152">
        <v>0</v>
      </c>
      <c r="AC10" s="19">
        <v>3486.4195</v>
      </c>
      <c r="AD10" s="20">
        <f t="shared" si="13"/>
        <v>26.750705900406658</v>
      </c>
      <c r="AE10" s="152">
        <f t="shared" si="22"/>
        <v>2</v>
      </c>
      <c r="AF10" s="19">
        <v>3834.4667261899999</v>
      </c>
      <c r="AG10" s="20">
        <f t="shared" si="14"/>
        <v>29.421213275454615</v>
      </c>
      <c r="AH10" s="17">
        <f t="shared" si="15"/>
        <v>2</v>
      </c>
      <c r="AI10" s="21">
        <f t="shared" si="16"/>
        <v>4</v>
      </c>
      <c r="AJ10" s="35">
        <f t="shared" si="17"/>
        <v>3.2222222222222223</v>
      </c>
      <c r="AK10" s="154">
        <f t="shared" si="18"/>
        <v>3</v>
      </c>
      <c r="AL10" s="155">
        <v>3</v>
      </c>
      <c r="AM10" s="42">
        <f t="shared" ref="AM10:AM25" si="23">AK10*AL10</f>
        <v>9</v>
      </c>
      <c r="AN10" s="39">
        <f t="shared" ref="AN10:AN25" si="24">IF(AM10&lt;3,1,IF(AM10&lt;5,2,IF(AM10&lt;12,3,4)))</f>
        <v>3</v>
      </c>
      <c r="AO10" s="39">
        <v>2</v>
      </c>
      <c r="AP10" s="46">
        <f t="shared" ref="AP10:AP25" si="25">AN10-AO10</f>
        <v>1</v>
      </c>
      <c r="AQ10" s="166">
        <f t="shared" ref="AQ10:AQ25" si="26">IF(AP10&lt;-1,1,IF(AP10&lt;1,2,IF(AP10=1,3,4)))</f>
        <v>3</v>
      </c>
      <c r="AR10" s="153">
        <v>2</v>
      </c>
      <c r="AS10" s="188">
        <v>6</v>
      </c>
      <c r="AT10" s="17">
        <f t="shared" si="19"/>
        <v>12</v>
      </c>
      <c r="AU10" s="184">
        <f t="shared" si="20"/>
        <v>3</v>
      </c>
    </row>
    <row r="11" spans="1:47" ht="14" x14ac:dyDescent="0.25">
      <c r="A11" s="119">
        <v>10</v>
      </c>
      <c r="B11" s="15" t="s">
        <v>35</v>
      </c>
      <c r="C11" s="16">
        <v>10485</v>
      </c>
      <c r="D11" s="17">
        <v>2319</v>
      </c>
      <c r="E11" s="152">
        <f t="shared" si="0"/>
        <v>3</v>
      </c>
      <c r="F11" s="19">
        <v>5.8714149999999998</v>
      </c>
      <c r="G11" s="20">
        <f t="shared" si="1"/>
        <v>5.5998235574630427E-2</v>
      </c>
      <c r="H11" s="21">
        <f t="shared" si="2"/>
        <v>1</v>
      </c>
      <c r="I11" s="16">
        <v>39.47278</v>
      </c>
      <c r="J11" s="152">
        <f t="shared" si="3"/>
        <v>2</v>
      </c>
      <c r="K11" s="16">
        <v>46</v>
      </c>
      <c r="L11" s="152">
        <f t="shared" si="21"/>
        <v>2</v>
      </c>
      <c r="M11" s="19">
        <v>23.198617000000002</v>
      </c>
      <c r="N11" s="20">
        <f t="shared" si="4"/>
        <v>0.22125528850739151</v>
      </c>
      <c r="O11" s="152">
        <f t="shared" si="5"/>
        <v>1</v>
      </c>
      <c r="P11" s="186">
        <v>71.486910000000009</v>
      </c>
      <c r="Q11" s="187">
        <f t="shared" si="6"/>
        <v>1</v>
      </c>
      <c r="R11" s="43">
        <v>842.89</v>
      </c>
      <c r="S11" s="17">
        <v>586.21</v>
      </c>
      <c r="T11" s="20">
        <f t="shared" si="7"/>
        <v>69.547627804339839</v>
      </c>
      <c r="U11" s="153">
        <f t="shared" si="8"/>
        <v>3</v>
      </c>
      <c r="V11" s="152">
        <f t="shared" si="9"/>
        <v>6</v>
      </c>
      <c r="W11" s="19">
        <v>1139.2252000000001</v>
      </c>
      <c r="X11" s="23">
        <f t="shared" si="10"/>
        <v>10.865285646161183</v>
      </c>
      <c r="Y11" s="152">
        <f t="shared" si="11"/>
        <v>1</v>
      </c>
      <c r="Z11" s="19">
        <v>0</v>
      </c>
      <c r="AA11" s="20">
        <f t="shared" si="12"/>
        <v>0</v>
      </c>
      <c r="AB11" s="152">
        <v>0</v>
      </c>
      <c r="AC11" s="19">
        <v>4395.1949000000004</v>
      </c>
      <c r="AD11" s="20">
        <f t="shared" si="13"/>
        <v>41.91888316642823</v>
      </c>
      <c r="AE11" s="152">
        <f t="shared" si="22"/>
        <v>3</v>
      </c>
      <c r="AF11" s="19">
        <v>2181.75274395</v>
      </c>
      <c r="AG11" s="20">
        <f t="shared" si="14"/>
        <v>20.808323738197423</v>
      </c>
      <c r="AH11" s="17">
        <f t="shared" si="15"/>
        <v>2</v>
      </c>
      <c r="AI11" s="21">
        <f t="shared" si="16"/>
        <v>4</v>
      </c>
      <c r="AJ11" s="35">
        <f t="shared" si="17"/>
        <v>2.4444444444444446</v>
      </c>
      <c r="AK11" s="154">
        <f t="shared" si="18"/>
        <v>2</v>
      </c>
      <c r="AL11" s="155">
        <v>1</v>
      </c>
      <c r="AM11" s="42">
        <f t="shared" si="23"/>
        <v>2</v>
      </c>
      <c r="AN11" s="39">
        <f t="shared" si="24"/>
        <v>1</v>
      </c>
      <c r="AO11" s="39">
        <v>3</v>
      </c>
      <c r="AP11" s="46">
        <f t="shared" si="25"/>
        <v>-2</v>
      </c>
      <c r="AQ11" s="192">
        <f t="shared" si="26"/>
        <v>1</v>
      </c>
      <c r="AR11" s="153">
        <v>2</v>
      </c>
      <c r="AS11" s="188">
        <v>5</v>
      </c>
      <c r="AT11" s="17">
        <f t="shared" si="19"/>
        <v>10</v>
      </c>
      <c r="AU11" s="196">
        <f t="shared" si="20"/>
        <v>2</v>
      </c>
    </row>
    <row r="12" spans="1:47" ht="14" x14ac:dyDescent="0.25">
      <c r="A12" s="119">
        <v>11</v>
      </c>
      <c r="B12" s="15" t="s">
        <v>36</v>
      </c>
      <c r="C12" s="16">
        <v>15990</v>
      </c>
      <c r="D12" s="17">
        <v>4519</v>
      </c>
      <c r="E12" s="152">
        <f t="shared" si="0"/>
        <v>4</v>
      </c>
      <c r="F12" s="19">
        <v>5.1070970000000004</v>
      </c>
      <c r="G12" s="20">
        <f t="shared" si="1"/>
        <v>3.1939318323952477E-2</v>
      </c>
      <c r="H12" s="21">
        <f t="shared" si="2"/>
        <v>1</v>
      </c>
      <c r="I12" s="16">
        <v>94.266499999999994</v>
      </c>
      <c r="J12" s="152">
        <f t="shared" si="3"/>
        <v>3</v>
      </c>
      <c r="K12" s="16">
        <v>1</v>
      </c>
      <c r="L12" s="152">
        <f t="shared" si="21"/>
        <v>1</v>
      </c>
      <c r="M12" s="19">
        <v>47.954402000000002</v>
      </c>
      <c r="N12" s="20">
        <f t="shared" si="4"/>
        <v>0.29990245153220768</v>
      </c>
      <c r="O12" s="152">
        <f t="shared" si="5"/>
        <v>1</v>
      </c>
      <c r="P12" s="186">
        <v>115.56383</v>
      </c>
      <c r="Q12" s="187">
        <f t="shared" si="6"/>
        <v>2</v>
      </c>
      <c r="R12" s="43">
        <v>1150.77</v>
      </c>
      <c r="S12" s="17">
        <v>834.71</v>
      </c>
      <c r="T12" s="20">
        <f t="shared" si="7"/>
        <v>72.53491140714479</v>
      </c>
      <c r="U12" s="153">
        <f t="shared" si="8"/>
        <v>4</v>
      </c>
      <c r="V12" s="152">
        <f t="shared" si="9"/>
        <v>8</v>
      </c>
      <c r="W12" s="19">
        <v>5258.35</v>
      </c>
      <c r="X12" s="23">
        <f t="shared" si="10"/>
        <v>32.885240775484682</v>
      </c>
      <c r="Y12" s="152">
        <f t="shared" si="11"/>
        <v>2</v>
      </c>
      <c r="Z12" s="19">
        <v>0</v>
      </c>
      <c r="AA12" s="20">
        <f t="shared" si="12"/>
        <v>0</v>
      </c>
      <c r="AB12" s="152">
        <v>0</v>
      </c>
      <c r="AC12" s="19">
        <v>9533.7981</v>
      </c>
      <c r="AD12" s="20">
        <f t="shared" si="13"/>
        <v>59.623502814258913</v>
      </c>
      <c r="AE12" s="152">
        <f t="shared" si="22"/>
        <v>3</v>
      </c>
      <c r="AF12" s="19">
        <v>5575.5172682599996</v>
      </c>
      <c r="AG12" s="20">
        <f t="shared" si="14"/>
        <v>34.868775911569728</v>
      </c>
      <c r="AH12" s="17">
        <f t="shared" si="15"/>
        <v>3</v>
      </c>
      <c r="AI12" s="21">
        <f t="shared" si="16"/>
        <v>6</v>
      </c>
      <c r="AJ12" s="35">
        <f t="shared" si="17"/>
        <v>3.2222222222222223</v>
      </c>
      <c r="AK12" s="154">
        <f t="shared" si="18"/>
        <v>3</v>
      </c>
      <c r="AL12" s="155">
        <v>2</v>
      </c>
      <c r="AM12" s="42">
        <f t="shared" si="23"/>
        <v>6</v>
      </c>
      <c r="AN12" s="39">
        <f t="shared" si="24"/>
        <v>3</v>
      </c>
      <c r="AO12" s="39">
        <v>2</v>
      </c>
      <c r="AP12" s="46">
        <f t="shared" si="25"/>
        <v>1</v>
      </c>
      <c r="AQ12" s="166">
        <f t="shared" si="26"/>
        <v>3</v>
      </c>
      <c r="AR12" s="153">
        <v>2</v>
      </c>
      <c r="AS12" s="188">
        <v>5</v>
      </c>
      <c r="AT12" s="17">
        <f t="shared" si="19"/>
        <v>10</v>
      </c>
      <c r="AU12" s="196">
        <f t="shared" si="20"/>
        <v>2</v>
      </c>
    </row>
    <row r="13" spans="1:47" ht="14" x14ac:dyDescent="0.25">
      <c r="A13" s="119">
        <v>12</v>
      </c>
      <c r="B13" s="15" t="s">
        <v>53</v>
      </c>
      <c r="C13" s="16">
        <v>14509</v>
      </c>
      <c r="D13" s="17">
        <v>2234</v>
      </c>
      <c r="E13" s="152">
        <f t="shared" si="0"/>
        <v>3</v>
      </c>
      <c r="F13" s="19">
        <v>57.287332999999997</v>
      </c>
      <c r="G13" s="20">
        <f t="shared" si="1"/>
        <v>0.39483998208008819</v>
      </c>
      <c r="H13" s="21">
        <f t="shared" si="2"/>
        <v>1</v>
      </c>
      <c r="I13" s="16">
        <v>86.607559999999992</v>
      </c>
      <c r="J13" s="152">
        <f t="shared" si="3"/>
        <v>3</v>
      </c>
      <c r="K13" s="16">
        <v>100</v>
      </c>
      <c r="L13" s="152">
        <f t="shared" si="21"/>
        <v>4</v>
      </c>
      <c r="M13" s="19">
        <v>58.193221999999999</v>
      </c>
      <c r="N13" s="20">
        <f t="shared" si="4"/>
        <v>0.40108361706526979</v>
      </c>
      <c r="O13" s="152">
        <f t="shared" si="5"/>
        <v>1</v>
      </c>
      <c r="P13" s="186">
        <v>101.77495</v>
      </c>
      <c r="Q13" s="187">
        <f t="shared" si="6"/>
        <v>2</v>
      </c>
      <c r="R13" s="43">
        <v>749.42</v>
      </c>
      <c r="S13" s="17">
        <v>414.83</v>
      </c>
      <c r="T13" s="20">
        <f t="shared" si="7"/>
        <v>55.353473352726112</v>
      </c>
      <c r="U13" s="153">
        <f t="shared" si="8"/>
        <v>3</v>
      </c>
      <c r="V13" s="152">
        <f t="shared" si="9"/>
        <v>6</v>
      </c>
      <c r="W13" s="19">
        <v>5655.4958999999999</v>
      </c>
      <c r="X13" s="23">
        <f t="shared" si="10"/>
        <v>38.979225997656627</v>
      </c>
      <c r="Y13" s="152">
        <f t="shared" si="11"/>
        <v>2</v>
      </c>
      <c r="Z13" s="19">
        <v>0</v>
      </c>
      <c r="AA13" s="20">
        <f t="shared" si="12"/>
        <v>0</v>
      </c>
      <c r="AB13" s="152">
        <v>0</v>
      </c>
      <c r="AC13" s="19">
        <v>1889.7266</v>
      </c>
      <c r="AD13" s="20">
        <f t="shared" si="13"/>
        <v>13.024513060858778</v>
      </c>
      <c r="AE13" s="152">
        <f t="shared" si="22"/>
        <v>2</v>
      </c>
      <c r="AF13" s="19">
        <v>2563.1264766600002</v>
      </c>
      <c r="AG13" s="20">
        <f t="shared" si="14"/>
        <v>17.665769361499763</v>
      </c>
      <c r="AH13" s="17">
        <f t="shared" si="15"/>
        <v>2</v>
      </c>
      <c r="AI13" s="21">
        <f t="shared" si="16"/>
        <v>4</v>
      </c>
      <c r="AJ13" s="35">
        <f t="shared" si="17"/>
        <v>2.8888888888888888</v>
      </c>
      <c r="AK13" s="154">
        <f t="shared" si="18"/>
        <v>2</v>
      </c>
      <c r="AL13" s="155">
        <v>2</v>
      </c>
      <c r="AM13" s="42">
        <f t="shared" si="23"/>
        <v>4</v>
      </c>
      <c r="AN13" s="39">
        <f t="shared" si="24"/>
        <v>2</v>
      </c>
      <c r="AO13" s="39">
        <v>2</v>
      </c>
      <c r="AP13" s="46">
        <f t="shared" si="25"/>
        <v>0</v>
      </c>
      <c r="AQ13" s="165">
        <f t="shared" si="26"/>
        <v>2</v>
      </c>
      <c r="AR13" s="153">
        <v>2</v>
      </c>
      <c r="AS13" s="188">
        <v>5</v>
      </c>
      <c r="AT13" s="17">
        <f t="shared" si="19"/>
        <v>10</v>
      </c>
      <c r="AU13" s="196">
        <f t="shared" si="20"/>
        <v>2</v>
      </c>
    </row>
    <row r="14" spans="1:47" ht="14" x14ac:dyDescent="0.25">
      <c r="A14" s="119">
        <v>13</v>
      </c>
      <c r="B14" s="15" t="s">
        <v>37</v>
      </c>
      <c r="C14" s="16">
        <v>4317</v>
      </c>
      <c r="D14" s="17">
        <v>621</v>
      </c>
      <c r="E14" s="152">
        <f t="shared" si="0"/>
        <v>1</v>
      </c>
      <c r="F14" s="19">
        <v>30.548378000000003</v>
      </c>
      <c r="G14" s="20">
        <f t="shared" si="1"/>
        <v>0.70762978920546682</v>
      </c>
      <c r="H14" s="21">
        <f t="shared" si="2"/>
        <v>1</v>
      </c>
      <c r="I14" s="16">
        <v>21.955749999999998</v>
      </c>
      <c r="J14" s="152">
        <f t="shared" si="3"/>
        <v>2</v>
      </c>
      <c r="K14" s="16">
        <v>5</v>
      </c>
      <c r="L14" s="152">
        <f t="shared" si="21"/>
        <v>1</v>
      </c>
      <c r="M14" s="19">
        <v>32.479649000000002</v>
      </c>
      <c r="N14" s="20">
        <f t="shared" si="4"/>
        <v>0.75236620338197824</v>
      </c>
      <c r="O14" s="152">
        <f t="shared" si="5"/>
        <v>1</v>
      </c>
      <c r="P14" s="186">
        <v>105.44006</v>
      </c>
      <c r="Q14" s="187">
        <f t="shared" si="6"/>
        <v>2</v>
      </c>
      <c r="R14" s="43">
        <v>479.89</v>
      </c>
      <c r="S14" s="17">
        <v>212.26</v>
      </c>
      <c r="T14" s="20">
        <f t="shared" si="7"/>
        <v>44.230969597199362</v>
      </c>
      <c r="U14" s="153">
        <f t="shared" si="8"/>
        <v>3</v>
      </c>
      <c r="V14" s="152">
        <f t="shared" si="9"/>
        <v>6</v>
      </c>
      <c r="W14" s="19">
        <v>3204.3173000000002</v>
      </c>
      <c r="X14" s="23">
        <f t="shared" si="10"/>
        <v>74.225557099837857</v>
      </c>
      <c r="Y14" s="152">
        <f t="shared" si="11"/>
        <v>3</v>
      </c>
      <c r="Z14" s="19">
        <v>241.57947200000001</v>
      </c>
      <c r="AA14" s="20">
        <f t="shared" si="12"/>
        <v>5.5960035209636318</v>
      </c>
      <c r="AB14" s="152">
        <f>IF(AA14&lt;1,1,IF(AA14&lt;10,2,IF(AA14&lt;15,3,4)))</f>
        <v>2</v>
      </c>
      <c r="AC14" s="19">
        <v>1200.1425999999999</v>
      </c>
      <c r="AD14" s="20">
        <f t="shared" si="13"/>
        <v>27.800384526291406</v>
      </c>
      <c r="AE14" s="152">
        <f t="shared" si="22"/>
        <v>2</v>
      </c>
      <c r="AF14" s="19">
        <v>2892.0787194</v>
      </c>
      <c r="AG14" s="20">
        <f t="shared" si="14"/>
        <v>66.992789423210567</v>
      </c>
      <c r="AH14" s="17">
        <f t="shared" si="15"/>
        <v>4</v>
      </c>
      <c r="AI14" s="21">
        <f t="shared" si="16"/>
        <v>8</v>
      </c>
      <c r="AJ14" s="35">
        <f t="shared" si="17"/>
        <v>3</v>
      </c>
      <c r="AK14" s="154">
        <f t="shared" si="18"/>
        <v>3</v>
      </c>
      <c r="AL14" s="155">
        <v>3</v>
      </c>
      <c r="AM14" s="42">
        <f t="shared" si="23"/>
        <v>9</v>
      </c>
      <c r="AN14" s="39">
        <f t="shared" si="24"/>
        <v>3</v>
      </c>
      <c r="AO14" s="39">
        <v>2</v>
      </c>
      <c r="AP14" s="46">
        <f t="shared" si="25"/>
        <v>1</v>
      </c>
      <c r="AQ14" s="166">
        <f t="shared" si="26"/>
        <v>3</v>
      </c>
      <c r="AR14" s="153">
        <v>2</v>
      </c>
      <c r="AS14" s="188">
        <v>6</v>
      </c>
      <c r="AT14" s="17">
        <f t="shared" si="19"/>
        <v>12</v>
      </c>
      <c r="AU14" s="184">
        <f t="shared" si="20"/>
        <v>3</v>
      </c>
    </row>
    <row r="15" spans="1:47" ht="14" x14ac:dyDescent="0.25">
      <c r="A15" s="119">
        <v>14</v>
      </c>
      <c r="B15" s="15" t="s">
        <v>38</v>
      </c>
      <c r="C15" s="16">
        <v>9427</v>
      </c>
      <c r="D15" s="17">
        <v>3206</v>
      </c>
      <c r="E15" s="152">
        <f t="shared" si="0"/>
        <v>4</v>
      </c>
      <c r="F15" s="19">
        <v>5.7012849999999995</v>
      </c>
      <c r="G15" s="20">
        <f t="shared" si="1"/>
        <v>6.0478253951416143E-2</v>
      </c>
      <c r="H15" s="21">
        <f t="shared" si="2"/>
        <v>1</v>
      </c>
      <c r="I15" s="16">
        <v>65.092939999999999</v>
      </c>
      <c r="J15" s="152">
        <f t="shared" si="3"/>
        <v>3</v>
      </c>
      <c r="K15" s="16">
        <v>0</v>
      </c>
      <c r="L15" s="152">
        <v>0</v>
      </c>
      <c r="M15" s="19">
        <v>100.110285</v>
      </c>
      <c r="N15" s="20">
        <f t="shared" si="4"/>
        <v>1.0619527421236874</v>
      </c>
      <c r="O15" s="152">
        <f t="shared" si="5"/>
        <v>2</v>
      </c>
      <c r="P15" s="186">
        <v>159.41233</v>
      </c>
      <c r="Q15" s="187">
        <f t="shared" si="6"/>
        <v>3</v>
      </c>
      <c r="R15" s="43">
        <v>1032.57</v>
      </c>
      <c r="S15" s="17">
        <v>621.96</v>
      </c>
      <c r="T15" s="20">
        <f t="shared" si="7"/>
        <v>60.23417298585084</v>
      </c>
      <c r="U15" s="153">
        <f t="shared" si="8"/>
        <v>3</v>
      </c>
      <c r="V15" s="152">
        <f t="shared" si="9"/>
        <v>6</v>
      </c>
      <c r="W15" s="19">
        <v>5918.7819</v>
      </c>
      <c r="X15" s="23">
        <f t="shared" si="10"/>
        <v>62.785423782751671</v>
      </c>
      <c r="Y15" s="152">
        <f t="shared" si="11"/>
        <v>3</v>
      </c>
      <c r="Z15" s="19">
        <v>0</v>
      </c>
      <c r="AA15" s="20">
        <f t="shared" si="12"/>
        <v>0</v>
      </c>
      <c r="AB15" s="152">
        <v>0</v>
      </c>
      <c r="AC15" s="19">
        <v>2406.5888</v>
      </c>
      <c r="AD15" s="20">
        <f t="shared" si="13"/>
        <v>25.528681446907818</v>
      </c>
      <c r="AE15" s="152">
        <f t="shared" si="22"/>
        <v>2</v>
      </c>
      <c r="AF15" s="19">
        <v>3301.1751727599999</v>
      </c>
      <c r="AG15" s="20">
        <f t="shared" si="14"/>
        <v>35.018300336904638</v>
      </c>
      <c r="AH15" s="17">
        <f t="shared" si="15"/>
        <v>3</v>
      </c>
      <c r="AI15" s="21">
        <f t="shared" si="16"/>
        <v>6</v>
      </c>
      <c r="AJ15" s="35">
        <f t="shared" si="17"/>
        <v>3</v>
      </c>
      <c r="AK15" s="154">
        <f t="shared" si="18"/>
        <v>3</v>
      </c>
      <c r="AL15" s="155">
        <v>2</v>
      </c>
      <c r="AM15" s="42">
        <f t="shared" si="23"/>
        <v>6</v>
      </c>
      <c r="AN15" s="39">
        <f t="shared" si="24"/>
        <v>3</v>
      </c>
      <c r="AO15" s="39">
        <v>2</v>
      </c>
      <c r="AP15" s="46">
        <f t="shared" si="25"/>
        <v>1</v>
      </c>
      <c r="AQ15" s="166">
        <f t="shared" si="26"/>
        <v>3</v>
      </c>
      <c r="AR15" s="153">
        <v>2</v>
      </c>
      <c r="AS15" s="188">
        <v>5</v>
      </c>
      <c r="AT15" s="17">
        <f t="shared" si="19"/>
        <v>10</v>
      </c>
      <c r="AU15" s="196">
        <f t="shared" si="20"/>
        <v>2</v>
      </c>
    </row>
    <row r="16" spans="1:47" ht="14" x14ac:dyDescent="0.25">
      <c r="A16" s="119">
        <v>15</v>
      </c>
      <c r="B16" s="15" t="s">
        <v>39</v>
      </c>
      <c r="C16" s="16">
        <v>4713</v>
      </c>
      <c r="D16" s="17">
        <v>1186</v>
      </c>
      <c r="E16" s="152">
        <f t="shared" si="0"/>
        <v>2</v>
      </c>
      <c r="F16" s="19">
        <v>8.6528050000000007</v>
      </c>
      <c r="G16" s="20">
        <f t="shared" si="1"/>
        <v>0.18359441969021856</v>
      </c>
      <c r="H16" s="21">
        <f t="shared" si="2"/>
        <v>1</v>
      </c>
      <c r="I16" s="16">
        <v>20.549759999999999</v>
      </c>
      <c r="J16" s="152">
        <f t="shared" si="3"/>
        <v>2</v>
      </c>
      <c r="K16" s="16">
        <v>0</v>
      </c>
      <c r="L16" s="152">
        <v>0</v>
      </c>
      <c r="M16" s="19">
        <v>93.529266000000007</v>
      </c>
      <c r="N16" s="20">
        <f t="shared" si="4"/>
        <v>1.9844953532781668</v>
      </c>
      <c r="O16" s="152">
        <f t="shared" si="5"/>
        <v>2</v>
      </c>
      <c r="P16" s="186">
        <v>94.289670000000001</v>
      </c>
      <c r="Q16" s="187">
        <f t="shared" si="6"/>
        <v>1</v>
      </c>
      <c r="R16" s="43">
        <v>798.55</v>
      </c>
      <c r="S16" s="17">
        <v>523.15</v>
      </c>
      <c r="T16" s="20">
        <f t="shared" si="7"/>
        <v>65.51249139064555</v>
      </c>
      <c r="U16" s="153">
        <f t="shared" si="8"/>
        <v>3</v>
      </c>
      <c r="V16" s="152">
        <f t="shared" si="9"/>
        <v>6</v>
      </c>
      <c r="W16" s="19">
        <v>258.00279999999998</v>
      </c>
      <c r="X16" s="23">
        <f t="shared" si="10"/>
        <v>5.4742796520263104</v>
      </c>
      <c r="Y16" s="152">
        <f t="shared" si="11"/>
        <v>1</v>
      </c>
      <c r="Z16" s="19">
        <v>0</v>
      </c>
      <c r="AA16" s="20">
        <f t="shared" si="12"/>
        <v>0</v>
      </c>
      <c r="AB16" s="152">
        <v>0</v>
      </c>
      <c r="AC16" s="19">
        <v>873.41160000000002</v>
      </c>
      <c r="AD16" s="20">
        <f t="shared" si="13"/>
        <v>18.531966900063654</v>
      </c>
      <c r="AE16" s="152">
        <f t="shared" si="22"/>
        <v>2</v>
      </c>
      <c r="AF16" s="19">
        <v>1197.5702803900001</v>
      </c>
      <c r="AG16" s="20">
        <f t="shared" si="14"/>
        <v>25.409935930193082</v>
      </c>
      <c r="AH16" s="17">
        <f t="shared" si="15"/>
        <v>2</v>
      </c>
      <c r="AI16" s="21">
        <f t="shared" si="16"/>
        <v>4</v>
      </c>
      <c r="AJ16" s="35">
        <f t="shared" si="17"/>
        <v>2</v>
      </c>
      <c r="AK16" s="154">
        <f t="shared" si="18"/>
        <v>2</v>
      </c>
      <c r="AL16" s="155">
        <v>4</v>
      </c>
      <c r="AM16" s="42">
        <f t="shared" si="23"/>
        <v>8</v>
      </c>
      <c r="AN16" s="39">
        <f t="shared" si="24"/>
        <v>3</v>
      </c>
      <c r="AO16" s="39">
        <v>2</v>
      </c>
      <c r="AP16" s="46">
        <f t="shared" si="25"/>
        <v>1</v>
      </c>
      <c r="AQ16" s="166">
        <f t="shared" si="26"/>
        <v>3</v>
      </c>
      <c r="AR16" s="153">
        <v>2</v>
      </c>
      <c r="AS16" s="188">
        <v>6</v>
      </c>
      <c r="AT16" s="17">
        <f t="shared" si="19"/>
        <v>12</v>
      </c>
      <c r="AU16" s="184">
        <f t="shared" si="20"/>
        <v>3</v>
      </c>
    </row>
    <row r="17" spans="1:47" ht="14" x14ac:dyDescent="0.25">
      <c r="A17" s="119">
        <v>16</v>
      </c>
      <c r="B17" s="15" t="s">
        <v>40</v>
      </c>
      <c r="C17" s="16">
        <v>18654</v>
      </c>
      <c r="D17" s="17">
        <v>4824</v>
      </c>
      <c r="E17" s="152">
        <f t="shared" si="0"/>
        <v>4</v>
      </c>
      <c r="F17" s="19">
        <v>111.36596399999999</v>
      </c>
      <c r="G17" s="20">
        <f t="shared" si="1"/>
        <v>0.59700849147635893</v>
      </c>
      <c r="H17" s="21">
        <f t="shared" si="2"/>
        <v>1</v>
      </c>
      <c r="I17" s="16">
        <v>101.85378999999999</v>
      </c>
      <c r="J17" s="152">
        <f t="shared" si="3"/>
        <v>4</v>
      </c>
      <c r="K17" s="16">
        <v>73</v>
      </c>
      <c r="L17" s="152">
        <f t="shared" ref="L17:L26" si="27">IF(K17&lt;20,1,IF(K17&lt;50,2,IF(K17&lt;100,3,4)))</f>
        <v>3</v>
      </c>
      <c r="M17" s="19">
        <v>79.972158999999991</v>
      </c>
      <c r="N17" s="20">
        <f t="shared" si="4"/>
        <v>0.42871319288088339</v>
      </c>
      <c r="O17" s="152">
        <f t="shared" si="5"/>
        <v>1</v>
      </c>
      <c r="P17" s="186">
        <v>538.33186000000001</v>
      </c>
      <c r="Q17" s="187">
        <f t="shared" si="6"/>
        <v>4</v>
      </c>
      <c r="R17" s="43">
        <v>1292.9100000000001</v>
      </c>
      <c r="S17" s="17">
        <v>929.88</v>
      </c>
      <c r="T17" s="20">
        <f t="shared" si="7"/>
        <v>71.921479453326214</v>
      </c>
      <c r="U17" s="153">
        <f t="shared" si="8"/>
        <v>4</v>
      </c>
      <c r="V17" s="152">
        <f t="shared" si="9"/>
        <v>8</v>
      </c>
      <c r="W17" s="19">
        <v>13181.8609</v>
      </c>
      <c r="X17" s="23">
        <f t="shared" si="10"/>
        <v>70.66506325721025</v>
      </c>
      <c r="Y17" s="152">
        <f t="shared" si="11"/>
        <v>3</v>
      </c>
      <c r="Z17" s="19">
        <v>0</v>
      </c>
      <c r="AA17" s="20">
        <f t="shared" si="12"/>
        <v>0</v>
      </c>
      <c r="AB17" s="152">
        <v>0</v>
      </c>
      <c r="AC17" s="19">
        <v>4600.8370000000004</v>
      </c>
      <c r="AD17" s="20">
        <f t="shared" si="13"/>
        <v>24.664077409670853</v>
      </c>
      <c r="AE17" s="152">
        <f t="shared" si="22"/>
        <v>2</v>
      </c>
      <c r="AF17" s="19">
        <v>11065.195860899999</v>
      </c>
      <c r="AG17" s="20">
        <f t="shared" si="14"/>
        <v>59.318086527822445</v>
      </c>
      <c r="AH17" s="17">
        <f t="shared" si="15"/>
        <v>3</v>
      </c>
      <c r="AI17" s="21">
        <f t="shared" si="16"/>
        <v>6</v>
      </c>
      <c r="AJ17" s="35">
        <f t="shared" si="17"/>
        <v>3.7777777777777777</v>
      </c>
      <c r="AK17" s="154">
        <f t="shared" si="18"/>
        <v>3</v>
      </c>
      <c r="AL17" s="155">
        <v>4</v>
      </c>
      <c r="AM17" s="42">
        <f t="shared" si="23"/>
        <v>12</v>
      </c>
      <c r="AN17" s="39">
        <f t="shared" si="24"/>
        <v>4</v>
      </c>
      <c r="AO17" s="39">
        <v>2</v>
      </c>
      <c r="AP17" s="46">
        <f t="shared" si="25"/>
        <v>2</v>
      </c>
      <c r="AQ17" s="167">
        <f t="shared" si="26"/>
        <v>4</v>
      </c>
      <c r="AR17" s="153">
        <v>2</v>
      </c>
      <c r="AS17" s="188">
        <v>6</v>
      </c>
      <c r="AT17" s="17">
        <f t="shared" si="19"/>
        <v>12</v>
      </c>
      <c r="AU17" s="184">
        <f t="shared" si="20"/>
        <v>3</v>
      </c>
    </row>
    <row r="18" spans="1:47" ht="14" x14ac:dyDescent="0.25">
      <c r="A18" s="119">
        <v>17</v>
      </c>
      <c r="B18" s="15" t="s">
        <v>41</v>
      </c>
      <c r="C18" s="16">
        <v>10456</v>
      </c>
      <c r="D18" s="17">
        <v>3541</v>
      </c>
      <c r="E18" s="152">
        <f t="shared" si="0"/>
        <v>4</v>
      </c>
      <c r="F18" s="19">
        <v>6.6885389999999996</v>
      </c>
      <c r="G18" s="20">
        <f t="shared" si="1"/>
        <v>6.3968429609793417E-2</v>
      </c>
      <c r="H18" s="21">
        <f t="shared" si="2"/>
        <v>1</v>
      </c>
      <c r="I18" s="16">
        <v>93.15204</v>
      </c>
      <c r="J18" s="152">
        <f t="shared" si="3"/>
        <v>3</v>
      </c>
      <c r="K18" s="16">
        <v>12</v>
      </c>
      <c r="L18" s="152">
        <f t="shared" si="27"/>
        <v>1</v>
      </c>
      <c r="M18" s="19">
        <v>124.455451</v>
      </c>
      <c r="N18" s="20">
        <f t="shared" si="4"/>
        <v>1.1902778404743688</v>
      </c>
      <c r="O18" s="152">
        <f t="shared" si="5"/>
        <v>2</v>
      </c>
      <c r="P18" s="186">
        <v>245.11726000000002</v>
      </c>
      <c r="Q18" s="187">
        <f t="shared" si="6"/>
        <v>4</v>
      </c>
      <c r="R18" s="43">
        <v>1350.37</v>
      </c>
      <c r="S18" s="17">
        <v>986.32</v>
      </c>
      <c r="T18" s="20">
        <f t="shared" si="7"/>
        <v>73.040722172441647</v>
      </c>
      <c r="U18" s="153">
        <f t="shared" si="8"/>
        <v>4</v>
      </c>
      <c r="V18" s="152">
        <f t="shared" si="9"/>
        <v>8</v>
      </c>
      <c r="W18" s="19">
        <v>761.88329999999996</v>
      </c>
      <c r="X18" s="23">
        <f t="shared" si="10"/>
        <v>7.2865656082631975</v>
      </c>
      <c r="Y18" s="152">
        <f t="shared" si="11"/>
        <v>1</v>
      </c>
      <c r="Z18" s="19">
        <v>0</v>
      </c>
      <c r="AA18" s="20">
        <f t="shared" si="12"/>
        <v>0</v>
      </c>
      <c r="AB18" s="152">
        <v>0</v>
      </c>
      <c r="AC18" s="19">
        <v>3468.7725999999998</v>
      </c>
      <c r="AD18" s="20">
        <f t="shared" si="13"/>
        <v>33.174948355011473</v>
      </c>
      <c r="AE18" s="152">
        <f t="shared" si="22"/>
        <v>3</v>
      </c>
      <c r="AF18" s="19">
        <v>3091.3050877400001</v>
      </c>
      <c r="AG18" s="20">
        <f t="shared" si="14"/>
        <v>29.564891810826321</v>
      </c>
      <c r="AH18" s="17">
        <f t="shared" si="15"/>
        <v>2</v>
      </c>
      <c r="AI18" s="21">
        <f t="shared" si="16"/>
        <v>4</v>
      </c>
      <c r="AJ18" s="35">
        <f t="shared" si="17"/>
        <v>3.1111111111111112</v>
      </c>
      <c r="AK18" s="154">
        <f t="shared" si="18"/>
        <v>3</v>
      </c>
      <c r="AL18" s="155">
        <v>4</v>
      </c>
      <c r="AM18" s="42">
        <f t="shared" si="23"/>
        <v>12</v>
      </c>
      <c r="AN18" s="39">
        <f t="shared" si="24"/>
        <v>4</v>
      </c>
      <c r="AO18" s="39">
        <v>2</v>
      </c>
      <c r="AP18" s="46">
        <f t="shared" si="25"/>
        <v>2</v>
      </c>
      <c r="AQ18" s="167">
        <f t="shared" si="26"/>
        <v>4</v>
      </c>
      <c r="AR18" s="153">
        <v>2</v>
      </c>
      <c r="AS18" s="188">
        <v>6</v>
      </c>
      <c r="AT18" s="17">
        <f t="shared" si="19"/>
        <v>12</v>
      </c>
      <c r="AU18" s="184">
        <f t="shared" si="20"/>
        <v>3</v>
      </c>
    </row>
    <row r="19" spans="1:47" ht="14" x14ac:dyDescent="0.25">
      <c r="A19" s="119">
        <v>18</v>
      </c>
      <c r="B19" s="15" t="s">
        <v>42</v>
      </c>
      <c r="C19" s="16">
        <v>6666</v>
      </c>
      <c r="D19" s="17">
        <v>2486</v>
      </c>
      <c r="E19" s="152">
        <f t="shared" si="0"/>
        <v>3</v>
      </c>
      <c r="F19" s="19">
        <v>4.7610739999999998</v>
      </c>
      <c r="G19" s="20">
        <f t="shared" si="1"/>
        <v>7.1423252325232528E-2</v>
      </c>
      <c r="H19" s="21">
        <f t="shared" si="2"/>
        <v>1</v>
      </c>
      <c r="I19" s="16">
        <v>41.829589999999996</v>
      </c>
      <c r="J19" s="152">
        <f t="shared" si="3"/>
        <v>2</v>
      </c>
      <c r="K19" s="16">
        <v>5</v>
      </c>
      <c r="L19" s="152">
        <f t="shared" si="27"/>
        <v>1</v>
      </c>
      <c r="M19" s="19">
        <v>94.019373999999999</v>
      </c>
      <c r="N19" s="20">
        <f t="shared" si="4"/>
        <v>1.4104316531653165</v>
      </c>
      <c r="O19" s="152">
        <f t="shared" si="5"/>
        <v>2</v>
      </c>
      <c r="P19" s="186">
        <v>160.30731</v>
      </c>
      <c r="Q19" s="187">
        <f t="shared" si="6"/>
        <v>3</v>
      </c>
      <c r="R19" s="43">
        <v>841.48</v>
      </c>
      <c r="S19" s="17">
        <v>508.37</v>
      </c>
      <c r="T19" s="20">
        <f t="shared" si="7"/>
        <v>60.413794742596373</v>
      </c>
      <c r="U19" s="153">
        <f t="shared" si="8"/>
        <v>3</v>
      </c>
      <c r="V19" s="152">
        <f t="shared" si="9"/>
        <v>6</v>
      </c>
      <c r="W19" s="19">
        <v>212.42449999999999</v>
      </c>
      <c r="X19" s="23">
        <f t="shared" si="10"/>
        <v>3.1866861686168617</v>
      </c>
      <c r="Y19" s="152">
        <f t="shared" si="11"/>
        <v>1</v>
      </c>
      <c r="Z19" s="19">
        <v>0</v>
      </c>
      <c r="AA19" s="20">
        <f t="shared" si="12"/>
        <v>0</v>
      </c>
      <c r="AB19" s="152">
        <v>0</v>
      </c>
      <c r="AC19" s="19">
        <v>2055.6257999999998</v>
      </c>
      <c r="AD19" s="20">
        <f t="shared" si="13"/>
        <v>30.837470747074704</v>
      </c>
      <c r="AE19" s="152">
        <f t="shared" si="22"/>
        <v>3</v>
      </c>
      <c r="AF19" s="19">
        <v>1951.34478403</v>
      </c>
      <c r="AG19" s="20">
        <f t="shared" si="14"/>
        <v>29.273099070357034</v>
      </c>
      <c r="AH19" s="17">
        <f t="shared" si="15"/>
        <v>2</v>
      </c>
      <c r="AI19" s="21">
        <f t="shared" si="16"/>
        <v>4</v>
      </c>
      <c r="AJ19" s="35">
        <f t="shared" si="17"/>
        <v>2.5555555555555554</v>
      </c>
      <c r="AK19" s="154">
        <f t="shared" si="18"/>
        <v>2</v>
      </c>
      <c r="AL19" s="155">
        <v>4</v>
      </c>
      <c r="AM19" s="42">
        <f t="shared" si="23"/>
        <v>8</v>
      </c>
      <c r="AN19" s="39">
        <f t="shared" si="24"/>
        <v>3</v>
      </c>
      <c r="AO19" s="39">
        <v>2</v>
      </c>
      <c r="AP19" s="46">
        <f t="shared" si="25"/>
        <v>1</v>
      </c>
      <c r="AQ19" s="166">
        <f t="shared" si="26"/>
        <v>3</v>
      </c>
      <c r="AR19" s="153">
        <v>2</v>
      </c>
      <c r="AS19" s="188">
        <v>6</v>
      </c>
      <c r="AT19" s="17">
        <f t="shared" si="19"/>
        <v>12</v>
      </c>
      <c r="AU19" s="184">
        <f t="shared" si="20"/>
        <v>3</v>
      </c>
    </row>
    <row r="20" spans="1:47" ht="14" x14ac:dyDescent="0.25">
      <c r="A20" s="119">
        <v>19</v>
      </c>
      <c r="B20" s="15" t="s">
        <v>43</v>
      </c>
      <c r="C20" s="16">
        <v>12234</v>
      </c>
      <c r="D20" s="17">
        <v>3162</v>
      </c>
      <c r="E20" s="152">
        <f t="shared" si="0"/>
        <v>4</v>
      </c>
      <c r="F20" s="19">
        <v>5.4012799999999999</v>
      </c>
      <c r="G20" s="20">
        <f t="shared" si="1"/>
        <v>4.4149746607814289E-2</v>
      </c>
      <c r="H20" s="21">
        <f t="shared" si="2"/>
        <v>1</v>
      </c>
      <c r="I20" s="16">
        <v>62.112900000000003</v>
      </c>
      <c r="J20" s="152">
        <f t="shared" si="3"/>
        <v>3</v>
      </c>
      <c r="K20" s="16">
        <v>5</v>
      </c>
      <c r="L20" s="152">
        <f t="shared" si="27"/>
        <v>1</v>
      </c>
      <c r="M20" s="19">
        <v>42.210588000000001</v>
      </c>
      <c r="N20" s="20">
        <f t="shared" si="4"/>
        <v>0.34502687591956843</v>
      </c>
      <c r="O20" s="152">
        <f t="shared" si="5"/>
        <v>1</v>
      </c>
      <c r="P20" s="186">
        <v>84.135220000000004</v>
      </c>
      <c r="Q20" s="187">
        <f t="shared" si="6"/>
        <v>1</v>
      </c>
      <c r="R20" s="43">
        <v>964.89</v>
      </c>
      <c r="S20" s="17">
        <v>653.19000000000005</v>
      </c>
      <c r="T20" s="20">
        <f t="shared" si="7"/>
        <v>67.695799521188945</v>
      </c>
      <c r="U20" s="153">
        <f t="shared" si="8"/>
        <v>3</v>
      </c>
      <c r="V20" s="152">
        <f t="shared" si="9"/>
        <v>6</v>
      </c>
      <c r="W20" s="19">
        <v>1577.7176999999999</v>
      </c>
      <c r="X20" s="23">
        <f t="shared" si="10"/>
        <v>12.896172143207455</v>
      </c>
      <c r="Y20" s="152">
        <f t="shared" si="11"/>
        <v>1</v>
      </c>
      <c r="Z20" s="19">
        <v>0</v>
      </c>
      <c r="AA20" s="20">
        <f t="shared" si="12"/>
        <v>0</v>
      </c>
      <c r="AB20" s="152">
        <v>0</v>
      </c>
      <c r="AC20" s="19">
        <v>2674.0374999999999</v>
      </c>
      <c r="AD20" s="20">
        <f t="shared" si="13"/>
        <v>21.857426025829653</v>
      </c>
      <c r="AE20" s="152">
        <f t="shared" si="22"/>
        <v>2</v>
      </c>
      <c r="AF20" s="19">
        <v>1360.25809706</v>
      </c>
      <c r="AG20" s="20">
        <f t="shared" si="14"/>
        <v>11.118670075690698</v>
      </c>
      <c r="AH20" s="17">
        <f t="shared" si="15"/>
        <v>2</v>
      </c>
      <c r="AI20" s="21">
        <f t="shared" si="16"/>
        <v>4</v>
      </c>
      <c r="AJ20" s="35">
        <f t="shared" si="17"/>
        <v>2.4444444444444446</v>
      </c>
      <c r="AK20" s="154">
        <f t="shared" si="18"/>
        <v>2</v>
      </c>
      <c r="AL20" s="155">
        <v>2</v>
      </c>
      <c r="AM20" s="42">
        <f t="shared" si="23"/>
        <v>4</v>
      </c>
      <c r="AN20" s="39">
        <f t="shared" si="24"/>
        <v>2</v>
      </c>
      <c r="AO20" s="39">
        <v>2</v>
      </c>
      <c r="AP20" s="46">
        <f t="shared" si="25"/>
        <v>0</v>
      </c>
      <c r="AQ20" s="165">
        <f t="shared" si="26"/>
        <v>2</v>
      </c>
      <c r="AR20" s="153">
        <v>2</v>
      </c>
      <c r="AS20" s="188">
        <v>5</v>
      </c>
      <c r="AT20" s="17">
        <f t="shared" si="19"/>
        <v>10</v>
      </c>
      <c r="AU20" s="196">
        <f t="shared" si="20"/>
        <v>2</v>
      </c>
    </row>
    <row r="21" spans="1:47" ht="14" x14ac:dyDescent="0.25">
      <c r="A21" s="119">
        <v>20</v>
      </c>
      <c r="B21" s="15" t="s">
        <v>44</v>
      </c>
      <c r="C21" s="16">
        <v>5788</v>
      </c>
      <c r="D21" s="17">
        <v>860</v>
      </c>
      <c r="E21" s="152">
        <f t="shared" si="0"/>
        <v>1</v>
      </c>
      <c r="F21" s="19">
        <v>20.998054</v>
      </c>
      <c r="G21" s="20">
        <f t="shared" si="1"/>
        <v>0.36278600552868007</v>
      </c>
      <c r="H21" s="21">
        <f t="shared" si="2"/>
        <v>1</v>
      </c>
      <c r="I21" s="16">
        <v>50.648710000000001</v>
      </c>
      <c r="J21" s="152">
        <f t="shared" si="3"/>
        <v>3</v>
      </c>
      <c r="K21" s="16">
        <v>83</v>
      </c>
      <c r="L21" s="152">
        <f t="shared" si="27"/>
        <v>3</v>
      </c>
      <c r="M21" s="19">
        <v>29.004345000000001</v>
      </c>
      <c r="N21" s="20">
        <f t="shared" si="4"/>
        <v>0.50111169661368349</v>
      </c>
      <c r="O21" s="152">
        <f t="shared" si="5"/>
        <v>1</v>
      </c>
      <c r="P21" s="186">
        <v>92.129460000000009</v>
      </c>
      <c r="Q21" s="187">
        <f t="shared" si="6"/>
        <v>1</v>
      </c>
      <c r="R21" s="43">
        <v>592.07000000000005</v>
      </c>
      <c r="S21" s="17">
        <v>393.64</v>
      </c>
      <c r="T21" s="20">
        <f t="shared" si="7"/>
        <v>66.485381796071408</v>
      </c>
      <c r="U21" s="153">
        <f t="shared" si="8"/>
        <v>3</v>
      </c>
      <c r="V21" s="152">
        <f t="shared" si="9"/>
        <v>6</v>
      </c>
      <c r="W21" s="19">
        <v>5125.0684000000001</v>
      </c>
      <c r="X21" s="23">
        <f t="shared" si="10"/>
        <v>88.546447823082246</v>
      </c>
      <c r="Y21" s="152">
        <f t="shared" si="11"/>
        <v>4</v>
      </c>
      <c r="Z21" s="19">
        <v>0</v>
      </c>
      <c r="AA21" s="20">
        <f t="shared" si="12"/>
        <v>0</v>
      </c>
      <c r="AB21" s="152">
        <v>0</v>
      </c>
      <c r="AC21" s="19">
        <v>573.96069999999997</v>
      </c>
      <c r="AD21" s="20">
        <f t="shared" si="13"/>
        <v>9.916390808569453</v>
      </c>
      <c r="AE21" s="152">
        <f t="shared" si="22"/>
        <v>1</v>
      </c>
      <c r="AF21" s="19">
        <v>2533.9149443699998</v>
      </c>
      <c r="AG21" s="20">
        <f t="shared" si="14"/>
        <v>43.778765452142359</v>
      </c>
      <c r="AH21" s="17">
        <f t="shared" si="15"/>
        <v>3</v>
      </c>
      <c r="AI21" s="21">
        <f t="shared" si="16"/>
        <v>6</v>
      </c>
      <c r="AJ21" s="35">
        <f t="shared" si="17"/>
        <v>2.7777777777777777</v>
      </c>
      <c r="AK21" s="154">
        <f t="shared" si="18"/>
        <v>2</v>
      </c>
      <c r="AL21" s="155">
        <v>3</v>
      </c>
      <c r="AM21" s="42">
        <f t="shared" si="23"/>
        <v>6</v>
      </c>
      <c r="AN21" s="39">
        <f t="shared" si="24"/>
        <v>3</v>
      </c>
      <c r="AO21" s="39">
        <v>1</v>
      </c>
      <c r="AP21" s="46">
        <f t="shared" si="25"/>
        <v>2</v>
      </c>
      <c r="AQ21" s="167">
        <f t="shared" si="26"/>
        <v>4</v>
      </c>
      <c r="AR21" s="153">
        <v>2</v>
      </c>
      <c r="AS21" s="188">
        <v>6</v>
      </c>
      <c r="AT21" s="17">
        <f t="shared" si="19"/>
        <v>12</v>
      </c>
      <c r="AU21" s="184">
        <f t="shared" si="20"/>
        <v>3</v>
      </c>
    </row>
    <row r="22" spans="1:47" ht="14" x14ac:dyDescent="0.25">
      <c r="A22" s="119">
        <v>21</v>
      </c>
      <c r="B22" s="15" t="s">
        <v>45</v>
      </c>
      <c r="C22" s="16">
        <v>11055</v>
      </c>
      <c r="D22" s="17">
        <v>4020</v>
      </c>
      <c r="E22" s="152">
        <f t="shared" si="0"/>
        <v>4</v>
      </c>
      <c r="F22" s="19">
        <v>18.500485999999999</v>
      </c>
      <c r="G22" s="20">
        <f t="shared" si="1"/>
        <v>0.16734948891904114</v>
      </c>
      <c r="H22" s="21">
        <f t="shared" si="2"/>
        <v>1</v>
      </c>
      <c r="I22" s="16">
        <v>82.737390000000005</v>
      </c>
      <c r="J22" s="152">
        <f t="shared" si="3"/>
        <v>3</v>
      </c>
      <c r="K22" s="16">
        <v>2</v>
      </c>
      <c r="L22" s="152">
        <f t="shared" si="27"/>
        <v>1</v>
      </c>
      <c r="M22" s="19">
        <v>38.341051</v>
      </c>
      <c r="N22" s="20">
        <f t="shared" si="4"/>
        <v>0.34682090456806874</v>
      </c>
      <c r="O22" s="152">
        <f t="shared" si="5"/>
        <v>1</v>
      </c>
      <c r="P22" s="186">
        <v>212.04906</v>
      </c>
      <c r="Q22" s="187">
        <f t="shared" si="6"/>
        <v>4</v>
      </c>
      <c r="R22" s="43">
        <v>966.22</v>
      </c>
      <c r="S22" s="17">
        <v>681.69</v>
      </c>
      <c r="T22" s="20">
        <f t="shared" si="7"/>
        <v>70.55225517997971</v>
      </c>
      <c r="U22" s="153">
        <f t="shared" si="8"/>
        <v>4</v>
      </c>
      <c r="V22" s="152">
        <f t="shared" si="9"/>
        <v>8</v>
      </c>
      <c r="W22" s="19">
        <v>6265.7129999999997</v>
      </c>
      <c r="X22" s="23">
        <f t="shared" si="10"/>
        <v>56.677639077340572</v>
      </c>
      <c r="Y22" s="152">
        <f t="shared" si="11"/>
        <v>3</v>
      </c>
      <c r="Z22" s="19">
        <v>0</v>
      </c>
      <c r="AA22" s="20">
        <f t="shared" si="12"/>
        <v>0</v>
      </c>
      <c r="AB22" s="152">
        <v>0</v>
      </c>
      <c r="AC22" s="19">
        <v>213.61609999999999</v>
      </c>
      <c r="AD22" s="20">
        <f t="shared" si="13"/>
        <v>1.9323030303030304</v>
      </c>
      <c r="AE22" s="152">
        <f t="shared" si="22"/>
        <v>1</v>
      </c>
      <c r="AF22" s="19">
        <v>4542.3955026200001</v>
      </c>
      <c r="AG22" s="20">
        <f t="shared" si="14"/>
        <v>41.089059272908187</v>
      </c>
      <c r="AH22" s="17">
        <f t="shared" si="15"/>
        <v>3</v>
      </c>
      <c r="AI22" s="21">
        <f t="shared" si="16"/>
        <v>6</v>
      </c>
      <c r="AJ22" s="35">
        <f t="shared" si="17"/>
        <v>3.3333333333333335</v>
      </c>
      <c r="AK22" s="154">
        <f t="shared" si="18"/>
        <v>3</v>
      </c>
      <c r="AL22" s="155">
        <v>3</v>
      </c>
      <c r="AM22" s="42">
        <f t="shared" si="23"/>
        <v>9</v>
      </c>
      <c r="AN22" s="39">
        <f t="shared" si="24"/>
        <v>3</v>
      </c>
      <c r="AO22" s="39">
        <v>2</v>
      </c>
      <c r="AP22" s="46">
        <f t="shared" si="25"/>
        <v>1</v>
      </c>
      <c r="AQ22" s="166">
        <f t="shared" si="26"/>
        <v>3</v>
      </c>
      <c r="AR22" s="153">
        <v>2</v>
      </c>
      <c r="AS22" s="188">
        <v>6</v>
      </c>
      <c r="AT22" s="17">
        <f t="shared" si="19"/>
        <v>12</v>
      </c>
      <c r="AU22" s="184">
        <f t="shared" si="20"/>
        <v>3</v>
      </c>
    </row>
    <row r="23" spans="1:47" ht="14" x14ac:dyDescent="0.25">
      <c r="A23" s="119">
        <v>22</v>
      </c>
      <c r="B23" s="15" t="s">
        <v>46</v>
      </c>
      <c r="C23" s="16">
        <v>10930</v>
      </c>
      <c r="D23" s="17">
        <v>1338</v>
      </c>
      <c r="E23" s="152">
        <f t="shared" si="0"/>
        <v>2</v>
      </c>
      <c r="F23" s="19">
        <v>31.432511999999999</v>
      </c>
      <c r="G23" s="20">
        <f t="shared" si="1"/>
        <v>0.28758016468435499</v>
      </c>
      <c r="H23" s="21">
        <f t="shared" si="2"/>
        <v>1</v>
      </c>
      <c r="I23" s="16">
        <v>57.626649999999998</v>
      </c>
      <c r="J23" s="152">
        <f t="shared" si="3"/>
        <v>3</v>
      </c>
      <c r="K23" s="16">
        <v>125</v>
      </c>
      <c r="L23" s="152">
        <f t="shared" si="27"/>
        <v>4</v>
      </c>
      <c r="M23" s="19">
        <v>122.538026</v>
      </c>
      <c r="N23" s="20">
        <f t="shared" si="4"/>
        <v>1.1211164318389752</v>
      </c>
      <c r="O23" s="152">
        <f t="shared" si="5"/>
        <v>2</v>
      </c>
      <c r="P23" s="186">
        <v>213.83833999999999</v>
      </c>
      <c r="Q23" s="187">
        <f t="shared" si="6"/>
        <v>4</v>
      </c>
      <c r="R23" s="43">
        <v>3197.63</v>
      </c>
      <c r="S23" s="17">
        <v>1293.1300000000001</v>
      </c>
      <c r="T23" s="20">
        <f t="shared" si="7"/>
        <v>40.440263570206689</v>
      </c>
      <c r="U23" s="153">
        <f t="shared" si="8"/>
        <v>3</v>
      </c>
      <c r="V23" s="152">
        <f t="shared" si="9"/>
        <v>6</v>
      </c>
      <c r="W23" s="19">
        <v>4473.2782999999999</v>
      </c>
      <c r="X23" s="23">
        <f t="shared" si="10"/>
        <v>40.926608417200363</v>
      </c>
      <c r="Y23" s="152">
        <f t="shared" si="11"/>
        <v>2</v>
      </c>
      <c r="Z23" s="19">
        <v>127.10790300000001</v>
      </c>
      <c r="AA23" s="20">
        <f t="shared" si="12"/>
        <v>1.1629268344007322</v>
      </c>
      <c r="AB23" s="152">
        <f>IF(AA23&lt;1,1,IF(AA23&lt;10,2,IF(AA23&lt;15,3,4)))</f>
        <v>2</v>
      </c>
      <c r="AC23" s="19">
        <v>1537.0162</v>
      </c>
      <c r="AD23" s="20">
        <f t="shared" si="13"/>
        <v>14.062362305580969</v>
      </c>
      <c r="AE23" s="152">
        <f t="shared" si="22"/>
        <v>2</v>
      </c>
      <c r="AF23" s="19">
        <v>4111.4682573999999</v>
      </c>
      <c r="AG23" s="20">
        <f t="shared" si="14"/>
        <v>37.616361000914914</v>
      </c>
      <c r="AH23" s="17">
        <f t="shared" si="15"/>
        <v>3</v>
      </c>
      <c r="AI23" s="21">
        <f t="shared" si="16"/>
        <v>6</v>
      </c>
      <c r="AJ23" s="35">
        <f t="shared" si="17"/>
        <v>3.4444444444444446</v>
      </c>
      <c r="AK23" s="154">
        <f t="shared" si="18"/>
        <v>3</v>
      </c>
      <c r="AL23" s="155">
        <v>4</v>
      </c>
      <c r="AM23" s="42">
        <f t="shared" si="23"/>
        <v>12</v>
      </c>
      <c r="AN23" s="39">
        <f t="shared" si="24"/>
        <v>4</v>
      </c>
      <c r="AO23" s="39">
        <v>3</v>
      </c>
      <c r="AP23" s="46">
        <f t="shared" si="25"/>
        <v>1</v>
      </c>
      <c r="AQ23" s="166">
        <f t="shared" si="26"/>
        <v>3</v>
      </c>
      <c r="AR23" s="153">
        <v>2</v>
      </c>
      <c r="AS23" s="188">
        <v>6</v>
      </c>
      <c r="AT23" s="17">
        <f t="shared" si="19"/>
        <v>12</v>
      </c>
      <c r="AU23" s="184">
        <f t="shared" si="20"/>
        <v>3</v>
      </c>
    </row>
    <row r="24" spans="1:47" ht="14" x14ac:dyDescent="0.25">
      <c r="A24" s="119">
        <v>23</v>
      </c>
      <c r="B24" s="15" t="s">
        <v>47</v>
      </c>
      <c r="C24" s="16">
        <v>8798</v>
      </c>
      <c r="D24" s="17">
        <v>1235</v>
      </c>
      <c r="E24" s="152">
        <f t="shared" si="0"/>
        <v>2</v>
      </c>
      <c r="F24" s="19">
        <v>40.951332000000001</v>
      </c>
      <c r="G24" s="20">
        <f t="shared" si="1"/>
        <v>0.46546183223459875</v>
      </c>
      <c r="H24" s="21">
        <f t="shared" si="2"/>
        <v>1</v>
      </c>
      <c r="I24" s="16">
        <v>47.021349999999998</v>
      </c>
      <c r="J24" s="152">
        <f t="shared" si="3"/>
        <v>2</v>
      </c>
      <c r="K24" s="16">
        <v>4</v>
      </c>
      <c r="L24" s="152">
        <f t="shared" si="27"/>
        <v>1</v>
      </c>
      <c r="M24" s="19">
        <v>181.200976</v>
      </c>
      <c r="N24" s="20">
        <f t="shared" si="4"/>
        <v>2.0595700841100251</v>
      </c>
      <c r="O24" s="152">
        <f t="shared" si="5"/>
        <v>2</v>
      </c>
      <c r="P24" s="186">
        <v>186.17951000000002</v>
      </c>
      <c r="Q24" s="187">
        <f t="shared" si="6"/>
        <v>3</v>
      </c>
      <c r="R24" s="43">
        <v>1099.07</v>
      </c>
      <c r="S24" s="17">
        <v>628.97</v>
      </c>
      <c r="T24" s="20">
        <f t="shared" si="7"/>
        <v>57.227474137225109</v>
      </c>
      <c r="U24" s="153">
        <f t="shared" si="8"/>
        <v>3</v>
      </c>
      <c r="V24" s="152">
        <f t="shared" si="9"/>
        <v>6</v>
      </c>
      <c r="W24" s="19">
        <v>7869.9994999999999</v>
      </c>
      <c r="X24" s="23">
        <f t="shared" si="10"/>
        <v>89.452142532393722</v>
      </c>
      <c r="Y24" s="152">
        <f t="shared" si="11"/>
        <v>4</v>
      </c>
      <c r="Z24" s="19">
        <v>0</v>
      </c>
      <c r="AA24" s="20">
        <f t="shared" si="12"/>
        <v>0</v>
      </c>
      <c r="AB24" s="152">
        <v>0</v>
      </c>
      <c r="AC24" s="19">
        <v>0</v>
      </c>
      <c r="AD24" s="20">
        <f t="shared" si="13"/>
        <v>0</v>
      </c>
      <c r="AE24" s="152">
        <v>0</v>
      </c>
      <c r="AF24" s="19">
        <v>3959.93747979</v>
      </c>
      <c r="AG24" s="20">
        <f t="shared" si="14"/>
        <v>45.009518979199818</v>
      </c>
      <c r="AH24" s="17">
        <f t="shared" si="15"/>
        <v>3</v>
      </c>
      <c r="AI24" s="21">
        <f t="shared" si="16"/>
        <v>6</v>
      </c>
      <c r="AJ24" s="35">
        <f t="shared" si="17"/>
        <v>2.6666666666666665</v>
      </c>
      <c r="AK24" s="154">
        <f t="shared" si="18"/>
        <v>2</v>
      </c>
      <c r="AL24" s="155">
        <v>4</v>
      </c>
      <c r="AM24" s="42">
        <f t="shared" si="23"/>
        <v>8</v>
      </c>
      <c r="AN24" s="39">
        <f t="shared" si="24"/>
        <v>3</v>
      </c>
      <c r="AO24" s="39">
        <v>2</v>
      </c>
      <c r="AP24" s="46">
        <f t="shared" si="25"/>
        <v>1</v>
      </c>
      <c r="AQ24" s="166">
        <f t="shared" si="26"/>
        <v>3</v>
      </c>
      <c r="AR24" s="153">
        <v>2</v>
      </c>
      <c r="AS24" s="188">
        <v>6</v>
      </c>
      <c r="AT24" s="17">
        <f t="shared" si="19"/>
        <v>12</v>
      </c>
      <c r="AU24" s="184">
        <f t="shared" si="20"/>
        <v>3</v>
      </c>
    </row>
    <row r="25" spans="1:47" ht="14" x14ac:dyDescent="0.25">
      <c r="A25" s="119">
        <v>24</v>
      </c>
      <c r="B25" s="15" t="s">
        <v>48</v>
      </c>
      <c r="C25" s="16">
        <v>8600</v>
      </c>
      <c r="D25" s="17">
        <v>2822</v>
      </c>
      <c r="E25" s="152">
        <f t="shared" si="0"/>
        <v>3</v>
      </c>
      <c r="F25" s="19">
        <v>0.47865200000000002</v>
      </c>
      <c r="G25" s="20">
        <f t="shared" si="1"/>
        <v>5.5657209302325582E-3</v>
      </c>
      <c r="H25" s="21">
        <f t="shared" si="2"/>
        <v>1</v>
      </c>
      <c r="I25" s="16">
        <v>57.709650000000003</v>
      </c>
      <c r="J25" s="152">
        <f t="shared" si="3"/>
        <v>3</v>
      </c>
      <c r="K25" s="16">
        <v>9</v>
      </c>
      <c r="L25" s="152">
        <f t="shared" si="27"/>
        <v>1</v>
      </c>
      <c r="M25" s="19">
        <v>172.28521899999998</v>
      </c>
      <c r="N25" s="20">
        <f t="shared" si="4"/>
        <v>2.0033164999999999</v>
      </c>
      <c r="O25" s="152">
        <f t="shared" si="5"/>
        <v>2</v>
      </c>
      <c r="P25" s="186">
        <v>151.51595</v>
      </c>
      <c r="Q25" s="187">
        <f t="shared" si="6"/>
        <v>3</v>
      </c>
      <c r="R25" s="43">
        <v>658.89</v>
      </c>
      <c r="S25" s="17">
        <v>471.11</v>
      </c>
      <c r="T25" s="20">
        <f t="shared" si="7"/>
        <v>71.500553961966347</v>
      </c>
      <c r="U25" s="153">
        <f t="shared" si="8"/>
        <v>4</v>
      </c>
      <c r="V25" s="152">
        <f t="shared" si="9"/>
        <v>8</v>
      </c>
      <c r="W25" s="19">
        <v>8278.3325000000004</v>
      </c>
      <c r="X25" s="23">
        <f t="shared" si="10"/>
        <v>96.259680232558139</v>
      </c>
      <c r="Y25" s="152">
        <f t="shared" si="11"/>
        <v>4</v>
      </c>
      <c r="Z25" s="19">
        <v>0</v>
      </c>
      <c r="AA25" s="20">
        <f t="shared" si="12"/>
        <v>0</v>
      </c>
      <c r="AB25" s="152">
        <v>0</v>
      </c>
      <c r="AC25" s="19">
        <v>5138.1656999999996</v>
      </c>
      <c r="AD25" s="20">
        <f t="shared" si="13"/>
        <v>59.746112790697673</v>
      </c>
      <c r="AE25" s="152">
        <f>IF(AD25&lt;10,1,IF(AD25&lt;30,2,IF(AD25&lt;60,3,4)))</f>
        <v>3</v>
      </c>
      <c r="AF25" s="19">
        <v>3590.6793281599998</v>
      </c>
      <c r="AG25" s="20">
        <f t="shared" si="14"/>
        <v>41.752085211162786</v>
      </c>
      <c r="AH25" s="17">
        <f t="shared" si="15"/>
        <v>3</v>
      </c>
      <c r="AI25" s="21">
        <f t="shared" si="16"/>
        <v>6</v>
      </c>
      <c r="AJ25" s="35">
        <f t="shared" si="17"/>
        <v>3.4444444444444446</v>
      </c>
      <c r="AK25" s="154">
        <f t="shared" si="18"/>
        <v>3</v>
      </c>
      <c r="AL25" s="155">
        <v>2</v>
      </c>
      <c r="AM25" s="42">
        <f t="shared" si="23"/>
        <v>6</v>
      </c>
      <c r="AN25" s="39">
        <f t="shared" si="24"/>
        <v>3</v>
      </c>
      <c r="AO25" s="39">
        <v>3</v>
      </c>
      <c r="AP25" s="46">
        <f t="shared" si="25"/>
        <v>0</v>
      </c>
      <c r="AQ25" s="165">
        <f t="shared" si="26"/>
        <v>2</v>
      </c>
      <c r="AR25" s="153">
        <v>2</v>
      </c>
      <c r="AS25" s="188">
        <v>5</v>
      </c>
      <c r="AT25" s="17">
        <f t="shared" si="19"/>
        <v>10</v>
      </c>
      <c r="AU25" s="196">
        <f t="shared" si="20"/>
        <v>2</v>
      </c>
    </row>
    <row r="26" spans="1:47" ht="14" x14ac:dyDescent="0.25">
      <c r="A26" s="119">
        <v>25</v>
      </c>
      <c r="B26" s="15" t="s">
        <v>49</v>
      </c>
      <c r="C26" s="16">
        <v>3739</v>
      </c>
      <c r="D26" s="17">
        <v>572</v>
      </c>
      <c r="E26" s="152">
        <f t="shared" si="0"/>
        <v>1</v>
      </c>
      <c r="F26" s="19">
        <v>0.66742200000000007</v>
      </c>
      <c r="G26" s="20">
        <f t="shared" si="1"/>
        <v>1.7850280823749669E-2</v>
      </c>
      <c r="H26" s="21">
        <f t="shared" si="2"/>
        <v>1</v>
      </c>
      <c r="I26" s="16">
        <v>28.844200000000001</v>
      </c>
      <c r="J26" s="152">
        <f t="shared" si="3"/>
        <v>2</v>
      </c>
      <c r="K26" s="16">
        <v>2</v>
      </c>
      <c r="L26" s="152">
        <f t="shared" si="27"/>
        <v>1</v>
      </c>
      <c r="M26" s="19">
        <v>19.965064000000002</v>
      </c>
      <c r="N26" s="20">
        <f t="shared" si="4"/>
        <v>0.53396801283765716</v>
      </c>
      <c r="O26" s="152">
        <f t="shared" si="5"/>
        <v>1</v>
      </c>
      <c r="P26" s="186">
        <v>58.566019999999995</v>
      </c>
      <c r="Q26" s="187">
        <f t="shared" si="6"/>
        <v>1</v>
      </c>
      <c r="R26" s="43">
        <v>520.4</v>
      </c>
      <c r="S26" s="17">
        <v>234.14</v>
      </c>
      <c r="T26" s="20">
        <f t="shared" si="7"/>
        <v>44.992313604919296</v>
      </c>
      <c r="U26" s="153">
        <f t="shared" si="8"/>
        <v>3</v>
      </c>
      <c r="V26" s="152">
        <f t="shared" si="9"/>
        <v>6</v>
      </c>
      <c r="W26" s="19">
        <v>3385.4146999999998</v>
      </c>
      <c r="X26" s="23">
        <f t="shared" si="10"/>
        <v>90.543319069269856</v>
      </c>
      <c r="Y26" s="152">
        <f t="shared" si="11"/>
        <v>4</v>
      </c>
      <c r="Z26" s="19">
        <v>4.6259980000000001</v>
      </c>
      <c r="AA26" s="20">
        <f t="shared" si="12"/>
        <v>0.12372286707675849</v>
      </c>
      <c r="AB26" s="152">
        <f>IF(AA26&lt;1,1,IF(AA26&lt;10,2,IF(AA26&lt;15,3,4)))</f>
        <v>1</v>
      </c>
      <c r="AC26" s="19">
        <v>1868.9023</v>
      </c>
      <c r="AD26" s="20">
        <f t="shared" si="13"/>
        <v>49.98401444236427</v>
      </c>
      <c r="AE26" s="152">
        <f>IF(AD26&lt;10,1,IF(AD26&lt;30,2,IF(AD26&lt;60,3,4)))</f>
        <v>3</v>
      </c>
      <c r="AF26" s="19">
        <v>2531.4948450000002</v>
      </c>
      <c r="AG26" s="20">
        <f t="shared" si="14"/>
        <v>67.705130917357593</v>
      </c>
      <c r="AH26" s="17">
        <f t="shared" si="15"/>
        <v>4</v>
      </c>
      <c r="AI26" s="21">
        <f t="shared" si="16"/>
        <v>8</v>
      </c>
      <c r="AJ26" s="35">
        <f t="shared" si="17"/>
        <v>3</v>
      </c>
      <c r="AK26" s="154">
        <f t="shared" si="18"/>
        <v>3</v>
      </c>
      <c r="AL26" s="155">
        <v>0</v>
      </c>
      <c r="AM26" s="189">
        <v>0</v>
      </c>
      <c r="AN26" s="190">
        <v>0</v>
      </c>
      <c r="AO26" s="190">
        <v>0</v>
      </c>
      <c r="AP26" s="189">
        <v>0</v>
      </c>
      <c r="AQ26" s="191">
        <v>0</v>
      </c>
      <c r="AR26" s="153">
        <v>2</v>
      </c>
      <c r="AS26" s="188">
        <v>5</v>
      </c>
      <c r="AT26" s="17">
        <f t="shared" si="19"/>
        <v>10</v>
      </c>
      <c r="AU26" s="196">
        <f t="shared" si="20"/>
        <v>2</v>
      </c>
    </row>
    <row r="27" spans="1:47" ht="14.5" thickBot="1" x14ac:dyDescent="0.3">
      <c r="A27" s="132">
        <v>26</v>
      </c>
      <c r="B27" s="25" t="s">
        <v>50</v>
      </c>
      <c r="C27" s="26">
        <v>8155</v>
      </c>
      <c r="D27" s="27">
        <v>1782</v>
      </c>
      <c r="E27" s="156">
        <f t="shared" si="0"/>
        <v>2</v>
      </c>
      <c r="F27" s="29">
        <v>21.110782</v>
      </c>
      <c r="G27" s="30">
        <f t="shared" si="1"/>
        <v>0.25886918454935626</v>
      </c>
      <c r="H27" s="31">
        <f t="shared" si="2"/>
        <v>1</v>
      </c>
      <c r="I27" s="26">
        <v>69.088250000000002</v>
      </c>
      <c r="J27" s="156">
        <f t="shared" si="3"/>
        <v>3</v>
      </c>
      <c r="K27" s="26">
        <v>0</v>
      </c>
      <c r="L27" s="156">
        <v>0</v>
      </c>
      <c r="M27" s="29">
        <v>62.631841000000001</v>
      </c>
      <c r="N27" s="30">
        <f t="shared" si="4"/>
        <v>0.76801767014101774</v>
      </c>
      <c r="O27" s="156">
        <f t="shared" si="5"/>
        <v>1</v>
      </c>
      <c r="P27" s="193">
        <v>152.90742</v>
      </c>
      <c r="Q27" s="194">
        <f t="shared" si="6"/>
        <v>3</v>
      </c>
      <c r="R27" s="50">
        <v>839.89</v>
      </c>
      <c r="S27" s="27">
        <v>602.19000000000005</v>
      </c>
      <c r="T27" s="30">
        <f t="shared" si="7"/>
        <v>71.698674826465378</v>
      </c>
      <c r="U27" s="157">
        <f t="shared" si="8"/>
        <v>4</v>
      </c>
      <c r="V27" s="156">
        <f t="shared" si="9"/>
        <v>8</v>
      </c>
      <c r="W27" s="29">
        <v>4856.0505000000003</v>
      </c>
      <c r="X27" s="33">
        <f t="shared" si="10"/>
        <v>59.546909871244637</v>
      </c>
      <c r="Y27" s="156">
        <f t="shared" si="11"/>
        <v>3</v>
      </c>
      <c r="Z27" s="29">
        <v>0</v>
      </c>
      <c r="AA27" s="30">
        <f t="shared" si="12"/>
        <v>0</v>
      </c>
      <c r="AB27" s="156">
        <v>0</v>
      </c>
      <c r="AC27" s="29">
        <v>3948.0073000000002</v>
      </c>
      <c r="AD27" s="30">
        <f t="shared" si="13"/>
        <v>48.41210668301656</v>
      </c>
      <c r="AE27" s="156">
        <f>IF(AD27&lt;10,1,IF(AD27&lt;30,2,IF(AD27&lt;60,3,4)))</f>
        <v>3</v>
      </c>
      <c r="AF27" s="29">
        <v>3396.7551507899998</v>
      </c>
      <c r="AG27" s="30">
        <f t="shared" si="14"/>
        <v>41.652423676149596</v>
      </c>
      <c r="AH27" s="27">
        <f t="shared" si="15"/>
        <v>3</v>
      </c>
      <c r="AI27" s="31">
        <f t="shared" si="16"/>
        <v>6</v>
      </c>
      <c r="AJ27" s="35">
        <f t="shared" si="17"/>
        <v>3.1111111111111112</v>
      </c>
      <c r="AK27" s="158">
        <f t="shared" si="18"/>
        <v>3</v>
      </c>
      <c r="AL27" s="155">
        <v>3</v>
      </c>
      <c r="AM27" s="42">
        <f>AK27*AL27</f>
        <v>9</v>
      </c>
      <c r="AN27" s="40">
        <f>IF(AM27&lt;3,1,IF(AM27&lt;5,2,IF(AM27&lt;12,3,4)))</f>
        <v>3</v>
      </c>
      <c r="AO27" s="40">
        <v>1</v>
      </c>
      <c r="AP27" s="46">
        <f>AN27-AO27</f>
        <v>2</v>
      </c>
      <c r="AQ27" s="168">
        <f>IF(AP27&lt;-1,1,IF(AP27&lt;1,2,IF(AP27=1,3,4)))</f>
        <v>4</v>
      </c>
      <c r="AR27" s="153">
        <v>2</v>
      </c>
      <c r="AS27" s="188">
        <v>6</v>
      </c>
      <c r="AT27" s="17">
        <f t="shared" si="19"/>
        <v>12</v>
      </c>
      <c r="AU27" s="184">
        <f t="shared" si="20"/>
        <v>3</v>
      </c>
    </row>
  </sheetData>
  <sortState xmlns:xlrd2="http://schemas.microsoft.com/office/spreadsheetml/2017/richdata2" ref="A2:AU27">
    <sortCondition ref="A2:A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27"/>
  <sheetViews>
    <sheetView topLeftCell="Y1" zoomScale="70" zoomScaleNormal="70" workbookViewId="0">
      <selection activeCell="X16" sqref="X16"/>
    </sheetView>
  </sheetViews>
  <sheetFormatPr defaultColWidth="9.1796875" defaultRowHeight="12.5" x14ac:dyDescent="0.25"/>
  <cols>
    <col min="1" max="1" width="9.1796875" style="2"/>
    <col min="2" max="2" width="24.1796875" style="2" bestFit="1" customWidth="1"/>
    <col min="3" max="4" width="9.1796875" style="2"/>
    <col min="5" max="5" width="16.26953125" style="2" customWidth="1"/>
    <col min="6" max="6" width="9.1796875" style="2"/>
    <col min="7" max="7" width="18" style="2" customWidth="1"/>
    <col min="8" max="8" width="12" style="2" customWidth="1"/>
    <col min="9" max="9" width="13.453125" style="2" customWidth="1"/>
    <col min="10" max="18" width="9.1796875" style="2"/>
    <col min="19" max="19" width="12.1796875" style="2" customWidth="1"/>
    <col min="20" max="20" width="14" style="2" customWidth="1"/>
    <col min="21" max="22" width="9.1796875" style="2"/>
    <col min="23" max="23" width="23" style="2" customWidth="1"/>
    <col min="24" max="24" width="9.1796875" style="2"/>
    <col min="25" max="25" width="14.453125" style="2" customWidth="1"/>
    <col min="26" max="29" width="9.1796875" style="2"/>
    <col min="30" max="30" width="17.26953125" style="2" customWidth="1"/>
    <col min="31" max="41" width="9.1796875" style="2"/>
    <col min="42" max="42" width="16.1796875" style="3" customWidth="1"/>
    <col min="43" max="43" width="15.81640625" style="2" customWidth="1"/>
    <col min="44" max="45" width="9.1796875" style="2"/>
    <col min="46" max="46" width="11.81640625" style="2" customWidth="1"/>
    <col min="47" max="47" width="17.1796875" style="2" customWidth="1"/>
    <col min="48" max="48" width="14.81640625" style="2" customWidth="1"/>
    <col min="49" max="49" width="15.81640625" style="2" customWidth="1"/>
    <col min="50" max="52" width="9.1796875" style="2"/>
    <col min="53" max="53" width="12.7265625" style="2" customWidth="1"/>
    <col min="54" max="16384" width="9.1796875" style="2"/>
  </cols>
  <sheetData>
    <row r="1" spans="1:53" ht="169" x14ac:dyDescent="0.25">
      <c r="A1" s="159" t="s">
        <v>0</v>
      </c>
      <c r="B1" s="113" t="s">
        <v>51</v>
      </c>
      <c r="C1" s="9" t="s">
        <v>1</v>
      </c>
      <c r="D1" s="10" t="s">
        <v>2</v>
      </c>
      <c r="E1" s="54" t="s">
        <v>58</v>
      </c>
      <c r="F1" s="52" t="s">
        <v>3</v>
      </c>
      <c r="G1" s="53" t="s">
        <v>54</v>
      </c>
      <c r="H1" s="55" t="s">
        <v>76</v>
      </c>
      <c r="I1" s="54" t="s">
        <v>75</v>
      </c>
      <c r="J1" s="52" t="s">
        <v>4</v>
      </c>
      <c r="K1" s="54" t="s">
        <v>60</v>
      </c>
      <c r="L1" s="52" t="s">
        <v>5</v>
      </c>
      <c r="M1" s="54" t="s">
        <v>61</v>
      </c>
      <c r="N1" s="52" t="s">
        <v>6</v>
      </c>
      <c r="O1" s="71" t="s">
        <v>55</v>
      </c>
      <c r="P1" s="53" t="s">
        <v>64</v>
      </c>
      <c r="Q1" s="54" t="s">
        <v>63</v>
      </c>
      <c r="R1" s="52" t="s">
        <v>7</v>
      </c>
      <c r="S1" s="53" t="s">
        <v>65</v>
      </c>
      <c r="T1" s="11" t="s">
        <v>83</v>
      </c>
      <c r="U1" s="52" t="s">
        <v>8</v>
      </c>
      <c r="V1" s="53" t="s">
        <v>9</v>
      </c>
      <c r="W1" s="53" t="s">
        <v>10</v>
      </c>
      <c r="X1" s="53" t="s">
        <v>66</v>
      </c>
      <c r="Y1" s="11" t="s">
        <v>80</v>
      </c>
      <c r="Z1" s="52" t="s">
        <v>11</v>
      </c>
      <c r="AA1" s="53" t="s">
        <v>84</v>
      </c>
      <c r="AB1" s="53" t="s">
        <v>68</v>
      </c>
      <c r="AC1" s="54" t="s">
        <v>67</v>
      </c>
      <c r="AD1" s="52" t="s">
        <v>12</v>
      </c>
      <c r="AE1" s="53" t="s">
        <v>13</v>
      </c>
      <c r="AF1" s="53" t="s">
        <v>69</v>
      </c>
      <c r="AG1" s="54" t="s">
        <v>70</v>
      </c>
      <c r="AH1" s="52" t="s">
        <v>14</v>
      </c>
      <c r="AI1" s="53" t="s">
        <v>88</v>
      </c>
      <c r="AJ1" s="146" t="s">
        <v>71</v>
      </c>
      <c r="AK1" s="113" t="s">
        <v>72</v>
      </c>
      <c r="AL1" s="52" t="s">
        <v>15</v>
      </c>
      <c r="AM1" s="53" t="s">
        <v>16</v>
      </c>
      <c r="AN1" s="53" t="s">
        <v>73</v>
      </c>
      <c r="AO1" s="54" t="s">
        <v>74</v>
      </c>
      <c r="AP1" s="81" t="s">
        <v>56</v>
      </c>
      <c r="AQ1" s="82" t="s">
        <v>57</v>
      </c>
      <c r="AR1" s="147" t="s">
        <v>17</v>
      </c>
      <c r="AS1" s="148" t="s">
        <v>18</v>
      </c>
      <c r="AT1" s="149" t="s">
        <v>19</v>
      </c>
      <c r="AU1" s="149" t="s">
        <v>20</v>
      </c>
      <c r="AV1" s="150" t="s">
        <v>21</v>
      </c>
      <c r="AW1" s="149" t="s">
        <v>22</v>
      </c>
      <c r="AX1" s="151" t="s">
        <v>23</v>
      </c>
      <c r="AY1" s="151" t="s">
        <v>24</v>
      </c>
      <c r="AZ1" s="151" t="s">
        <v>25</v>
      </c>
      <c r="BA1" s="151" t="s">
        <v>26</v>
      </c>
    </row>
    <row r="2" spans="1:53" ht="14.5" x14ac:dyDescent="0.25">
      <c r="A2" s="119">
        <v>1</v>
      </c>
      <c r="B2" s="15" t="s">
        <v>27</v>
      </c>
      <c r="C2" s="16">
        <v>24016</v>
      </c>
      <c r="D2" s="17">
        <v>4069</v>
      </c>
      <c r="E2" s="152">
        <f t="shared" ref="E2:E27" si="0">IF(D2&lt;1000,1,IF(D2&lt;2000,2,IF(D2&lt;3000,3,4)))</f>
        <v>4</v>
      </c>
      <c r="F2" s="19">
        <v>33.001579</v>
      </c>
      <c r="G2" s="20">
        <f t="shared" ref="G2:G27" si="1">(F2/C2)*100</f>
        <v>0.13741496918720852</v>
      </c>
      <c r="H2" s="17">
        <f t="shared" ref="H2:H27" si="2">IF(G2&lt;1,1,IF(G2&lt;1,2,IF(G2&lt;4,3,4)))</f>
        <v>1</v>
      </c>
      <c r="I2" s="21">
        <f t="shared" ref="I2:I27" si="3">H2*3</f>
        <v>3</v>
      </c>
      <c r="J2" s="16">
        <v>150.23260999999999</v>
      </c>
      <c r="K2" s="152">
        <f t="shared" ref="K2:K27" si="4">IF(J2&lt;10,1,IF(J2&lt;50,2,IF(J2&lt;100,3,4)))</f>
        <v>4</v>
      </c>
      <c r="L2" s="16">
        <v>16</v>
      </c>
      <c r="M2" s="152">
        <f>IF(L2&lt;20,1,IF(L2&lt;50,2,IF(L2&lt;100,3,4)))</f>
        <v>1</v>
      </c>
      <c r="N2" s="19">
        <v>276.60380299999997</v>
      </c>
      <c r="O2" s="20">
        <f t="shared" ref="O2:O27" si="5">N2/C2*100</f>
        <v>1.1517480138241172</v>
      </c>
      <c r="P2" s="153">
        <f t="shared" ref="P2:P27" si="6">IF(O2&lt;1,1,IF(O2&lt;7,2,IF(O2&lt;7.5,3,4)))</f>
        <v>2</v>
      </c>
      <c r="Q2" s="152">
        <f t="shared" ref="Q2:Q27" si="7">P2*3</f>
        <v>6</v>
      </c>
      <c r="R2" s="19">
        <v>330.36003000000005</v>
      </c>
      <c r="S2" s="17">
        <f t="shared" ref="S2:S27" si="8">IF(R2&lt;100,1,IF(R2&lt;150,2,IF(R2&lt;200,3,4)))</f>
        <v>4</v>
      </c>
      <c r="T2" s="21">
        <f t="shared" ref="T2:T27" si="9">S2*3</f>
        <v>12</v>
      </c>
      <c r="U2" s="16">
        <v>1983.64</v>
      </c>
      <c r="V2" s="17">
        <v>1105.55</v>
      </c>
      <c r="W2" s="20">
        <f t="shared" ref="W2:W27" si="10">V2/U2*100</f>
        <v>55.733399205500987</v>
      </c>
      <c r="X2" s="153">
        <f t="shared" ref="X2:X27" si="11">IF(W2&lt;10,1,IF(W2&lt;40,2,IF(W2&lt;70,3,4)))</f>
        <v>3</v>
      </c>
      <c r="Y2" s="152">
        <f t="shared" ref="Y2:Y27" si="12">X2*3</f>
        <v>9</v>
      </c>
      <c r="Z2" s="19">
        <v>6473.2362999999996</v>
      </c>
      <c r="AA2" s="23">
        <f t="shared" ref="AA2:AA27" si="13">Z2/C2*100</f>
        <v>26.953848684210524</v>
      </c>
      <c r="AB2" s="153">
        <f t="shared" ref="AB2:AB27" si="14">IF(AA2&lt;25,1,IF(AA2&lt;50,2,IF(AA2&lt;75,3,4)))</f>
        <v>2</v>
      </c>
      <c r="AC2" s="152">
        <f t="shared" ref="AC2:AC27" si="15">AB2*2</f>
        <v>4</v>
      </c>
      <c r="AD2" s="19">
        <v>0</v>
      </c>
      <c r="AE2" s="20">
        <f t="shared" ref="AE2:AE27" si="16">AD2/C2*100</f>
        <v>0</v>
      </c>
      <c r="AF2" s="153">
        <v>0</v>
      </c>
      <c r="AG2" s="152">
        <f t="shared" ref="AG2:AG27" si="17">AF2*2</f>
        <v>0</v>
      </c>
      <c r="AH2" s="19">
        <v>8796.4411999999993</v>
      </c>
      <c r="AI2" s="20">
        <f t="shared" ref="AI2:AI27" si="18">AH2/C2*100</f>
        <v>36.627420053297797</v>
      </c>
      <c r="AJ2" s="153">
        <f>IF(AI2&lt;10,1,IF(AI2&lt;30,2,IF(AI2&lt;60,3,4)))</f>
        <v>3</v>
      </c>
      <c r="AK2" s="152">
        <f t="shared" ref="AK2:AK27" si="19">AJ2*3</f>
        <v>9</v>
      </c>
      <c r="AL2" s="19">
        <v>7567.8963120899998</v>
      </c>
      <c r="AM2" s="20">
        <f t="shared" ref="AM2:AM27" si="20">AL2/C2*100</f>
        <v>31.51189337146069</v>
      </c>
      <c r="AN2" s="17">
        <f t="shared" ref="AN2:AN27" si="21">IF(AM2&lt;10,1,IF(AM2&lt;30,2,IF(AM2&lt;60,3,4)))</f>
        <v>3</v>
      </c>
      <c r="AO2" s="21">
        <f t="shared" ref="AO2:AO27" si="22">AN2*3</f>
        <v>9</v>
      </c>
      <c r="AP2" s="35">
        <f t="shared" ref="AP2:AP27" si="23">(AO2+AK2+AG2+AC2+Y2+T2+Q2+M2+K2+I2+E2)/11</f>
        <v>5.5454545454545459</v>
      </c>
      <c r="AQ2" s="154">
        <f t="shared" ref="AQ2:AQ27" si="24">IF(AP2&lt;2,1,IF(AP2&lt;3,2,IF(AP2&lt;4,3,4)))</f>
        <v>4</v>
      </c>
      <c r="AR2" s="155">
        <v>4</v>
      </c>
      <c r="AS2" s="42">
        <f t="shared" ref="AS2:AS27" si="25">AQ2*AR2</f>
        <v>16</v>
      </c>
      <c r="AT2" s="39">
        <f t="shared" ref="AT2:AT27" si="26">IF(AS2&lt;3,1,IF(AS2&lt;5,2,IF(AS2&lt;12,3,4)))</f>
        <v>4</v>
      </c>
      <c r="AU2" s="39">
        <v>2</v>
      </c>
      <c r="AV2" s="46">
        <f>AT2-AU2</f>
        <v>2</v>
      </c>
      <c r="AW2" s="167">
        <f>IF(AV2&lt;-1,1,IF(AV2&lt;1,2,IF(AV2=1,3,4)))</f>
        <v>4</v>
      </c>
      <c r="AX2" s="153">
        <v>3</v>
      </c>
      <c r="AY2" s="182">
        <v>7</v>
      </c>
      <c r="AZ2" s="17">
        <f t="shared" ref="AZ2:AZ27" si="27">AX2*AY2</f>
        <v>21</v>
      </c>
      <c r="BA2" s="197">
        <f t="shared" ref="BA2:BA27" si="28">IF(AZ2&lt;6,1,IF(AZ2&lt;12,2,IF(AZ2&lt;18,3,4)))</f>
        <v>4</v>
      </c>
    </row>
    <row r="3" spans="1:53" ht="14.5" x14ac:dyDescent="0.25">
      <c r="A3" s="119">
        <v>2</v>
      </c>
      <c r="B3" s="15" t="s">
        <v>28</v>
      </c>
      <c r="C3" s="16">
        <v>3218</v>
      </c>
      <c r="D3" s="17">
        <v>1040</v>
      </c>
      <c r="E3" s="152">
        <f t="shared" si="0"/>
        <v>2</v>
      </c>
      <c r="F3" s="19">
        <v>0.60615600000000003</v>
      </c>
      <c r="G3" s="20">
        <f t="shared" si="1"/>
        <v>1.883642013673089E-2</v>
      </c>
      <c r="H3" s="17">
        <f t="shared" si="2"/>
        <v>1</v>
      </c>
      <c r="I3" s="21">
        <f t="shared" si="3"/>
        <v>3</v>
      </c>
      <c r="J3" s="16">
        <v>28.398439999999997</v>
      </c>
      <c r="K3" s="152">
        <f t="shared" si="4"/>
        <v>2</v>
      </c>
      <c r="L3" s="16">
        <v>0</v>
      </c>
      <c r="M3" s="152">
        <v>0</v>
      </c>
      <c r="N3" s="19">
        <v>9.2501309999999997</v>
      </c>
      <c r="O3" s="20">
        <f t="shared" si="5"/>
        <v>0.28744968924798009</v>
      </c>
      <c r="P3" s="153">
        <f t="shared" si="6"/>
        <v>1</v>
      </c>
      <c r="Q3" s="152">
        <f t="shared" si="7"/>
        <v>3</v>
      </c>
      <c r="R3" s="19">
        <v>28.250869999999999</v>
      </c>
      <c r="S3" s="17">
        <f t="shared" si="8"/>
        <v>1</v>
      </c>
      <c r="T3" s="21">
        <f t="shared" si="9"/>
        <v>3</v>
      </c>
      <c r="U3" s="16">
        <v>244.9</v>
      </c>
      <c r="V3" s="17">
        <v>129.72999999999999</v>
      </c>
      <c r="W3" s="20">
        <f t="shared" si="10"/>
        <v>52.972641894650877</v>
      </c>
      <c r="X3" s="153">
        <f t="shared" si="11"/>
        <v>3</v>
      </c>
      <c r="Y3" s="152">
        <f t="shared" si="12"/>
        <v>9</v>
      </c>
      <c r="Z3" s="19">
        <v>3179.7833000000001</v>
      </c>
      <c r="AA3" s="23">
        <f t="shared" si="13"/>
        <v>98.812408328154135</v>
      </c>
      <c r="AB3" s="153">
        <f t="shared" si="14"/>
        <v>4</v>
      </c>
      <c r="AC3" s="152">
        <f t="shared" si="15"/>
        <v>8</v>
      </c>
      <c r="AD3" s="19">
        <v>0</v>
      </c>
      <c r="AE3" s="20">
        <f t="shared" si="16"/>
        <v>0</v>
      </c>
      <c r="AF3" s="153">
        <v>0</v>
      </c>
      <c r="AG3" s="152">
        <f t="shared" si="17"/>
        <v>0</v>
      </c>
      <c r="AH3" s="19">
        <v>2705.7498999999998</v>
      </c>
      <c r="AI3" s="20">
        <f t="shared" si="18"/>
        <v>84.081724673710369</v>
      </c>
      <c r="AJ3" s="153">
        <f>IF(AI3&lt;10,1,IF(AI3&lt;30,2,IF(AI3&lt;60,3,4)))</f>
        <v>4</v>
      </c>
      <c r="AK3" s="152">
        <f t="shared" si="19"/>
        <v>12</v>
      </c>
      <c r="AL3" s="19">
        <v>1819.9798080999999</v>
      </c>
      <c r="AM3" s="20">
        <f t="shared" si="20"/>
        <v>56.556240152268487</v>
      </c>
      <c r="AN3" s="17">
        <f t="shared" si="21"/>
        <v>3</v>
      </c>
      <c r="AO3" s="21">
        <f t="shared" si="22"/>
        <v>9</v>
      </c>
      <c r="AP3" s="35">
        <f t="shared" si="23"/>
        <v>4.6363636363636367</v>
      </c>
      <c r="AQ3" s="154">
        <f t="shared" si="24"/>
        <v>4</v>
      </c>
      <c r="AR3" s="155">
        <v>3</v>
      </c>
      <c r="AS3" s="42">
        <f t="shared" si="25"/>
        <v>12</v>
      </c>
      <c r="AT3" s="39">
        <f t="shared" si="26"/>
        <v>4</v>
      </c>
      <c r="AU3" s="39">
        <v>1</v>
      </c>
      <c r="AV3" s="46">
        <f>AT3-AU3</f>
        <v>3</v>
      </c>
      <c r="AW3" s="167">
        <f>IF(AV3&lt;-1,1,IF(AV3&lt;1,2,IF(AV3=1,3,4)))</f>
        <v>4</v>
      </c>
      <c r="AX3" s="153">
        <v>3</v>
      </c>
      <c r="AY3" s="182">
        <v>6</v>
      </c>
      <c r="AZ3" s="17">
        <f t="shared" si="27"/>
        <v>18</v>
      </c>
      <c r="BA3" s="197">
        <f t="shared" si="28"/>
        <v>4</v>
      </c>
    </row>
    <row r="4" spans="1:53" ht="14.5" x14ac:dyDescent="0.25">
      <c r="A4" s="119">
        <v>3</v>
      </c>
      <c r="B4" s="24" t="s">
        <v>52</v>
      </c>
      <c r="C4" s="16">
        <v>1151</v>
      </c>
      <c r="D4" s="17">
        <v>179</v>
      </c>
      <c r="E4" s="152">
        <f t="shared" si="0"/>
        <v>1</v>
      </c>
      <c r="F4" s="19">
        <v>0.36213800000000002</v>
      </c>
      <c r="G4" s="20">
        <f t="shared" si="1"/>
        <v>3.1462901824500442E-2</v>
      </c>
      <c r="H4" s="17">
        <f t="shared" si="2"/>
        <v>1</v>
      </c>
      <c r="I4" s="21">
        <f t="shared" si="3"/>
        <v>3</v>
      </c>
      <c r="J4" s="16">
        <v>6.0833999999999993</v>
      </c>
      <c r="K4" s="152">
        <f t="shared" si="4"/>
        <v>1</v>
      </c>
      <c r="L4" s="16">
        <v>8</v>
      </c>
      <c r="M4" s="152">
        <f t="shared" ref="M4:M14" si="29">IF(L4&lt;20,1,IF(L4&lt;50,2,IF(L4&lt;100,3,4)))</f>
        <v>1</v>
      </c>
      <c r="N4" s="19">
        <v>11.295439</v>
      </c>
      <c r="O4" s="20">
        <f t="shared" si="5"/>
        <v>0.98135873153779329</v>
      </c>
      <c r="P4" s="153">
        <f t="shared" si="6"/>
        <v>1</v>
      </c>
      <c r="Q4" s="152">
        <f t="shared" si="7"/>
        <v>3</v>
      </c>
      <c r="R4" s="19">
        <v>12.434059999999999</v>
      </c>
      <c r="S4" s="17">
        <f t="shared" si="8"/>
        <v>1</v>
      </c>
      <c r="T4" s="21">
        <f t="shared" si="9"/>
        <v>3</v>
      </c>
      <c r="U4" s="16">
        <v>500.85</v>
      </c>
      <c r="V4" s="17">
        <v>170.44</v>
      </c>
      <c r="W4" s="20">
        <f t="shared" si="10"/>
        <v>34.030148747129878</v>
      </c>
      <c r="X4" s="153">
        <f t="shared" si="11"/>
        <v>2</v>
      </c>
      <c r="Y4" s="152">
        <f t="shared" si="12"/>
        <v>6</v>
      </c>
      <c r="Z4" s="19">
        <v>85.769499999999994</v>
      </c>
      <c r="AA4" s="23">
        <f t="shared" si="13"/>
        <v>7.4517376194613378</v>
      </c>
      <c r="AB4" s="153">
        <f t="shared" si="14"/>
        <v>1</v>
      </c>
      <c r="AC4" s="152">
        <f t="shared" si="15"/>
        <v>2</v>
      </c>
      <c r="AD4" s="19">
        <v>0</v>
      </c>
      <c r="AE4" s="20">
        <f t="shared" si="16"/>
        <v>0</v>
      </c>
      <c r="AF4" s="153">
        <v>0</v>
      </c>
      <c r="AG4" s="152">
        <f t="shared" si="17"/>
        <v>0</v>
      </c>
      <c r="AH4" s="19">
        <v>0</v>
      </c>
      <c r="AI4" s="20">
        <f t="shared" si="18"/>
        <v>0</v>
      </c>
      <c r="AJ4" s="153">
        <v>0</v>
      </c>
      <c r="AK4" s="152">
        <f t="shared" si="19"/>
        <v>0</v>
      </c>
      <c r="AL4" s="19">
        <v>140.276665334</v>
      </c>
      <c r="AM4" s="20">
        <f t="shared" si="20"/>
        <v>12.187373182797568</v>
      </c>
      <c r="AN4" s="17">
        <f t="shared" si="21"/>
        <v>2</v>
      </c>
      <c r="AO4" s="21">
        <f t="shared" si="22"/>
        <v>6</v>
      </c>
      <c r="AP4" s="35">
        <f t="shared" si="23"/>
        <v>2.3636363636363638</v>
      </c>
      <c r="AQ4" s="154">
        <f t="shared" si="24"/>
        <v>2</v>
      </c>
      <c r="AR4" s="155">
        <v>4</v>
      </c>
      <c r="AS4" s="42">
        <f t="shared" si="25"/>
        <v>8</v>
      </c>
      <c r="AT4" s="39">
        <f t="shared" si="26"/>
        <v>3</v>
      </c>
      <c r="AU4" s="39">
        <v>2</v>
      </c>
      <c r="AV4" s="46">
        <f>AT4-AU4</f>
        <v>1</v>
      </c>
      <c r="AW4" s="166">
        <f>IF(AV4&lt;-1,1,IF(AV4&lt;1,2,IF(AV4=1,3,4)))</f>
        <v>3</v>
      </c>
      <c r="AX4" s="153">
        <v>3</v>
      </c>
      <c r="AY4" s="182">
        <v>7</v>
      </c>
      <c r="AZ4" s="17">
        <f t="shared" si="27"/>
        <v>21</v>
      </c>
      <c r="BA4" s="197">
        <f t="shared" si="28"/>
        <v>4</v>
      </c>
    </row>
    <row r="5" spans="1:53" ht="14.5" x14ac:dyDescent="0.25">
      <c r="A5" s="119">
        <v>4</v>
      </c>
      <c r="B5" s="15" t="s">
        <v>29</v>
      </c>
      <c r="C5" s="16">
        <v>2072</v>
      </c>
      <c r="D5" s="17">
        <v>733</v>
      </c>
      <c r="E5" s="152">
        <f t="shared" si="0"/>
        <v>1</v>
      </c>
      <c r="F5" s="19">
        <v>2.5038650000000002</v>
      </c>
      <c r="G5" s="20">
        <f t="shared" si="1"/>
        <v>0.12084290540540542</v>
      </c>
      <c r="H5" s="17">
        <f t="shared" si="2"/>
        <v>1</v>
      </c>
      <c r="I5" s="21">
        <f t="shared" si="3"/>
        <v>3</v>
      </c>
      <c r="J5" s="16">
        <v>17.450020000000002</v>
      </c>
      <c r="K5" s="152">
        <f t="shared" si="4"/>
        <v>2</v>
      </c>
      <c r="L5" s="16">
        <v>7</v>
      </c>
      <c r="M5" s="152">
        <f t="shared" si="29"/>
        <v>1</v>
      </c>
      <c r="N5" s="19">
        <v>8.1199349999999999</v>
      </c>
      <c r="O5" s="20">
        <f t="shared" si="5"/>
        <v>0.39188875482625485</v>
      </c>
      <c r="P5" s="153">
        <f t="shared" si="6"/>
        <v>1</v>
      </c>
      <c r="Q5" s="152">
        <f t="shared" si="7"/>
        <v>3</v>
      </c>
      <c r="R5" s="19">
        <v>52.636650000000003</v>
      </c>
      <c r="S5" s="17">
        <f t="shared" si="8"/>
        <v>1</v>
      </c>
      <c r="T5" s="21">
        <f t="shared" si="9"/>
        <v>3</v>
      </c>
      <c r="U5" s="16">
        <v>711.89</v>
      </c>
      <c r="V5" s="17">
        <v>525.46</v>
      </c>
      <c r="W5" s="20">
        <f t="shared" si="10"/>
        <v>73.811965331722604</v>
      </c>
      <c r="X5" s="153">
        <f t="shared" si="11"/>
        <v>4</v>
      </c>
      <c r="Y5" s="152">
        <f t="shared" si="12"/>
        <v>12</v>
      </c>
      <c r="Z5" s="19">
        <v>562.21299999999997</v>
      </c>
      <c r="AA5" s="23">
        <f t="shared" si="13"/>
        <v>27.133832046332046</v>
      </c>
      <c r="AB5" s="153">
        <f t="shared" si="14"/>
        <v>2</v>
      </c>
      <c r="AC5" s="152">
        <f t="shared" si="15"/>
        <v>4</v>
      </c>
      <c r="AD5" s="19">
        <v>0</v>
      </c>
      <c r="AE5" s="20">
        <f t="shared" si="16"/>
        <v>0</v>
      </c>
      <c r="AF5" s="153">
        <v>0</v>
      </c>
      <c r="AG5" s="152">
        <f t="shared" si="17"/>
        <v>0</v>
      </c>
      <c r="AH5" s="19">
        <v>582.20360000000005</v>
      </c>
      <c r="AI5" s="20">
        <f t="shared" si="18"/>
        <v>28.098629343629344</v>
      </c>
      <c r="AJ5" s="153">
        <f t="shared" ref="AJ5:AJ23" si="30">IF(AI5&lt;10,1,IF(AI5&lt;30,2,IF(AI5&lt;60,3,4)))</f>
        <v>2</v>
      </c>
      <c r="AK5" s="152">
        <f t="shared" si="19"/>
        <v>6</v>
      </c>
      <c r="AL5" s="19">
        <v>1068.64684708</v>
      </c>
      <c r="AM5" s="20">
        <f t="shared" si="20"/>
        <v>51.575620032818534</v>
      </c>
      <c r="AN5" s="17">
        <f t="shared" si="21"/>
        <v>3</v>
      </c>
      <c r="AO5" s="21">
        <f t="shared" si="22"/>
        <v>9</v>
      </c>
      <c r="AP5" s="35">
        <f t="shared" si="23"/>
        <v>4</v>
      </c>
      <c r="AQ5" s="154">
        <f t="shared" si="24"/>
        <v>4</v>
      </c>
      <c r="AR5" s="155">
        <v>2</v>
      </c>
      <c r="AS5" s="42">
        <f t="shared" si="25"/>
        <v>8</v>
      </c>
      <c r="AT5" s="39">
        <f t="shared" si="26"/>
        <v>3</v>
      </c>
      <c r="AU5" s="39">
        <v>2</v>
      </c>
      <c r="AV5" s="46">
        <f>AT5-AU5</f>
        <v>1</v>
      </c>
      <c r="AW5" s="166">
        <f>IF(AV5&lt;-1,1,IF(AV5&lt;1,2,IF(AV5=1,3,4)))</f>
        <v>3</v>
      </c>
      <c r="AX5" s="153">
        <v>3</v>
      </c>
      <c r="AY5" s="182">
        <v>5</v>
      </c>
      <c r="AZ5" s="17">
        <f t="shared" si="27"/>
        <v>15</v>
      </c>
      <c r="BA5" s="184">
        <f t="shared" si="28"/>
        <v>3</v>
      </c>
    </row>
    <row r="6" spans="1:53" ht="14.5" x14ac:dyDescent="0.25">
      <c r="A6" s="119">
        <v>5</v>
      </c>
      <c r="B6" s="15" t="s">
        <v>30</v>
      </c>
      <c r="C6" s="16">
        <v>8249</v>
      </c>
      <c r="D6" s="17">
        <v>1644</v>
      </c>
      <c r="E6" s="152">
        <f t="shared" si="0"/>
        <v>2</v>
      </c>
      <c r="F6" s="19">
        <v>6.7809749999999998</v>
      </c>
      <c r="G6" s="20">
        <f t="shared" si="1"/>
        <v>8.220360043641653E-2</v>
      </c>
      <c r="H6" s="17">
        <f t="shared" si="2"/>
        <v>1</v>
      </c>
      <c r="I6" s="21">
        <f t="shared" si="3"/>
        <v>3</v>
      </c>
      <c r="J6" s="16">
        <v>67.598710000000011</v>
      </c>
      <c r="K6" s="152">
        <f t="shared" si="4"/>
        <v>3</v>
      </c>
      <c r="L6" s="16">
        <v>13</v>
      </c>
      <c r="M6" s="152">
        <f t="shared" si="29"/>
        <v>1</v>
      </c>
      <c r="N6" s="19">
        <v>365.81712700000003</v>
      </c>
      <c r="O6" s="20">
        <f t="shared" si="5"/>
        <v>4.4346845314583589</v>
      </c>
      <c r="P6" s="153">
        <f t="shared" si="6"/>
        <v>2</v>
      </c>
      <c r="Q6" s="152">
        <f t="shared" si="7"/>
        <v>6</v>
      </c>
      <c r="R6" s="19">
        <v>162.23176000000001</v>
      </c>
      <c r="S6" s="17">
        <f t="shared" si="8"/>
        <v>3</v>
      </c>
      <c r="T6" s="21">
        <f t="shared" si="9"/>
        <v>9</v>
      </c>
      <c r="U6" s="16">
        <v>1234.46</v>
      </c>
      <c r="V6" s="17">
        <v>834.73</v>
      </c>
      <c r="W6" s="20">
        <f t="shared" si="10"/>
        <v>67.619039904087614</v>
      </c>
      <c r="X6" s="153">
        <f t="shared" si="11"/>
        <v>3</v>
      </c>
      <c r="Y6" s="152">
        <f t="shared" si="12"/>
        <v>9</v>
      </c>
      <c r="Z6" s="19">
        <v>3862.2406000000001</v>
      </c>
      <c r="AA6" s="23">
        <f t="shared" si="13"/>
        <v>46.820712813674383</v>
      </c>
      <c r="AB6" s="153">
        <f t="shared" si="14"/>
        <v>2</v>
      </c>
      <c r="AC6" s="152">
        <f t="shared" si="15"/>
        <v>4</v>
      </c>
      <c r="AD6" s="19">
        <v>194.055331</v>
      </c>
      <c r="AE6" s="20">
        <f t="shared" si="16"/>
        <v>2.3524709783004001</v>
      </c>
      <c r="AF6" s="153">
        <f>IF(AE6&lt;1,1,IF(AE6&lt;10,2,IF(AE6&lt;15,3,4)))</f>
        <v>2</v>
      </c>
      <c r="AG6" s="152">
        <f t="shared" si="17"/>
        <v>4</v>
      </c>
      <c r="AH6" s="19">
        <v>1624.5944999999999</v>
      </c>
      <c r="AI6" s="20">
        <f t="shared" si="18"/>
        <v>19.694441750515214</v>
      </c>
      <c r="AJ6" s="153">
        <f t="shared" si="30"/>
        <v>2</v>
      </c>
      <c r="AK6" s="152">
        <f t="shared" si="19"/>
        <v>6</v>
      </c>
      <c r="AL6" s="19">
        <v>4477.9643961600004</v>
      </c>
      <c r="AM6" s="20">
        <f t="shared" si="20"/>
        <v>54.284936309370835</v>
      </c>
      <c r="AN6" s="17">
        <f t="shared" si="21"/>
        <v>3</v>
      </c>
      <c r="AO6" s="21">
        <f t="shared" si="22"/>
        <v>9</v>
      </c>
      <c r="AP6" s="35">
        <f t="shared" si="23"/>
        <v>5.0909090909090908</v>
      </c>
      <c r="AQ6" s="154">
        <f t="shared" si="24"/>
        <v>4</v>
      </c>
      <c r="AR6" s="155">
        <v>2</v>
      </c>
      <c r="AS6" s="42">
        <f t="shared" si="25"/>
        <v>8</v>
      </c>
      <c r="AT6" s="39">
        <f t="shared" si="26"/>
        <v>3</v>
      </c>
      <c r="AU6" s="39" t="s">
        <v>82</v>
      </c>
      <c r="AV6" s="39" t="s">
        <v>82</v>
      </c>
      <c r="AW6" s="166">
        <f>AT6</f>
        <v>3</v>
      </c>
      <c r="AX6" s="153">
        <v>3</v>
      </c>
      <c r="AY6" s="182">
        <v>5</v>
      </c>
      <c r="AZ6" s="17">
        <f t="shared" si="27"/>
        <v>15</v>
      </c>
      <c r="BA6" s="184">
        <f t="shared" si="28"/>
        <v>3</v>
      </c>
    </row>
    <row r="7" spans="1:53" ht="14.5" x14ac:dyDescent="0.25">
      <c r="A7" s="119">
        <v>6</v>
      </c>
      <c r="B7" s="15" t="s">
        <v>31</v>
      </c>
      <c r="C7" s="16">
        <v>15255</v>
      </c>
      <c r="D7" s="17">
        <v>4985</v>
      </c>
      <c r="E7" s="152">
        <f t="shared" si="0"/>
        <v>4</v>
      </c>
      <c r="F7" s="19">
        <v>127.433093</v>
      </c>
      <c r="G7" s="20">
        <f t="shared" si="1"/>
        <v>0.83535295313012137</v>
      </c>
      <c r="H7" s="17">
        <f t="shared" si="2"/>
        <v>1</v>
      </c>
      <c r="I7" s="21">
        <f t="shared" si="3"/>
        <v>3</v>
      </c>
      <c r="J7" s="16">
        <v>105.06946000000001</v>
      </c>
      <c r="K7" s="152">
        <f t="shared" si="4"/>
        <v>4</v>
      </c>
      <c r="L7" s="16">
        <v>1</v>
      </c>
      <c r="M7" s="152">
        <f t="shared" si="29"/>
        <v>1</v>
      </c>
      <c r="N7" s="19">
        <v>37.675422999999995</v>
      </c>
      <c r="O7" s="20">
        <f t="shared" si="5"/>
        <v>0.24697098000655521</v>
      </c>
      <c r="P7" s="153">
        <f t="shared" si="6"/>
        <v>1</v>
      </c>
      <c r="Q7" s="152">
        <f t="shared" si="7"/>
        <v>3</v>
      </c>
      <c r="R7" s="19">
        <v>110.63877000000001</v>
      </c>
      <c r="S7" s="17">
        <f t="shared" si="8"/>
        <v>2</v>
      </c>
      <c r="T7" s="21">
        <f t="shared" si="9"/>
        <v>6</v>
      </c>
      <c r="U7" s="16">
        <v>993.08</v>
      </c>
      <c r="V7" s="17">
        <v>591.16</v>
      </c>
      <c r="W7" s="20">
        <f t="shared" si="10"/>
        <v>59.527933298425097</v>
      </c>
      <c r="X7" s="153">
        <f t="shared" si="11"/>
        <v>3</v>
      </c>
      <c r="Y7" s="152">
        <f t="shared" si="12"/>
        <v>9</v>
      </c>
      <c r="Z7" s="19">
        <v>7123.1378999999997</v>
      </c>
      <c r="AA7" s="23">
        <f t="shared" si="13"/>
        <v>46.693791543756141</v>
      </c>
      <c r="AB7" s="153">
        <f t="shared" si="14"/>
        <v>2</v>
      </c>
      <c r="AC7" s="152">
        <f t="shared" si="15"/>
        <v>4</v>
      </c>
      <c r="AD7" s="19">
        <v>0</v>
      </c>
      <c r="AE7" s="20">
        <f t="shared" si="16"/>
        <v>0</v>
      </c>
      <c r="AF7" s="153">
        <v>0</v>
      </c>
      <c r="AG7" s="152">
        <f t="shared" si="17"/>
        <v>0</v>
      </c>
      <c r="AH7" s="19">
        <v>10751.1019</v>
      </c>
      <c r="AI7" s="20">
        <f t="shared" si="18"/>
        <v>70.475921992789253</v>
      </c>
      <c r="AJ7" s="153">
        <f t="shared" si="30"/>
        <v>4</v>
      </c>
      <c r="AK7" s="152">
        <f t="shared" si="19"/>
        <v>12</v>
      </c>
      <c r="AL7" s="19">
        <v>5233.4403823499997</v>
      </c>
      <c r="AM7" s="20">
        <f t="shared" si="20"/>
        <v>34.306393853490661</v>
      </c>
      <c r="AN7" s="17">
        <f t="shared" si="21"/>
        <v>3</v>
      </c>
      <c r="AO7" s="21">
        <f t="shared" si="22"/>
        <v>9</v>
      </c>
      <c r="AP7" s="35">
        <f t="shared" si="23"/>
        <v>5</v>
      </c>
      <c r="AQ7" s="154">
        <f t="shared" si="24"/>
        <v>4</v>
      </c>
      <c r="AR7" s="155">
        <v>3</v>
      </c>
      <c r="AS7" s="42">
        <f t="shared" si="25"/>
        <v>12</v>
      </c>
      <c r="AT7" s="39">
        <f t="shared" si="26"/>
        <v>4</v>
      </c>
      <c r="AU7" s="39">
        <v>2</v>
      </c>
      <c r="AV7" s="46">
        <f t="shared" ref="AV7:AV27" si="31">AT7-AU7</f>
        <v>2</v>
      </c>
      <c r="AW7" s="167">
        <f t="shared" ref="AW7:AW27" si="32">IF(AV7&lt;-1,1,IF(AV7&lt;1,2,IF(AV7=1,3,4)))</f>
        <v>4</v>
      </c>
      <c r="AX7" s="153">
        <v>3</v>
      </c>
      <c r="AY7" s="182">
        <v>7</v>
      </c>
      <c r="AZ7" s="17">
        <f t="shared" si="27"/>
        <v>21</v>
      </c>
      <c r="BA7" s="197">
        <f t="shared" si="28"/>
        <v>4</v>
      </c>
    </row>
    <row r="8" spans="1:53" ht="14.5" x14ac:dyDescent="0.25">
      <c r="A8" s="119">
        <v>7</v>
      </c>
      <c r="B8" s="15" t="s">
        <v>32</v>
      </c>
      <c r="C8" s="16">
        <v>7545</v>
      </c>
      <c r="D8" s="17">
        <v>855</v>
      </c>
      <c r="E8" s="152">
        <f t="shared" si="0"/>
        <v>1</v>
      </c>
      <c r="F8" s="19">
        <v>229.62782000000001</v>
      </c>
      <c r="G8" s="20">
        <f t="shared" si="1"/>
        <v>3.0434436050364484</v>
      </c>
      <c r="H8" s="17">
        <f t="shared" si="2"/>
        <v>3</v>
      </c>
      <c r="I8" s="21">
        <f t="shared" si="3"/>
        <v>9</v>
      </c>
      <c r="J8" s="16">
        <v>12.932739999999999</v>
      </c>
      <c r="K8" s="152">
        <f t="shared" si="4"/>
        <v>2</v>
      </c>
      <c r="L8" s="16">
        <v>12</v>
      </c>
      <c r="M8" s="152">
        <f t="shared" si="29"/>
        <v>1</v>
      </c>
      <c r="N8" s="19">
        <v>21.718239999999998</v>
      </c>
      <c r="O8" s="20">
        <f t="shared" si="5"/>
        <v>0.28784943671305496</v>
      </c>
      <c r="P8" s="153">
        <f t="shared" si="6"/>
        <v>1</v>
      </c>
      <c r="Q8" s="152">
        <f t="shared" si="7"/>
        <v>3</v>
      </c>
      <c r="R8" s="19">
        <v>216.51510999999999</v>
      </c>
      <c r="S8" s="17">
        <f t="shared" si="8"/>
        <v>4</v>
      </c>
      <c r="T8" s="21">
        <f t="shared" si="9"/>
        <v>12</v>
      </c>
      <c r="U8" s="16">
        <v>831.6</v>
      </c>
      <c r="V8" s="17">
        <v>531.22</v>
      </c>
      <c r="W8" s="20">
        <f t="shared" si="10"/>
        <v>63.879268879268878</v>
      </c>
      <c r="X8" s="153">
        <f t="shared" si="11"/>
        <v>3</v>
      </c>
      <c r="Y8" s="152">
        <f t="shared" si="12"/>
        <v>9</v>
      </c>
      <c r="Z8" s="19">
        <v>6358.7039999999997</v>
      </c>
      <c r="AA8" s="23">
        <f t="shared" si="13"/>
        <v>84.277057654075534</v>
      </c>
      <c r="AB8" s="153">
        <f t="shared" si="14"/>
        <v>4</v>
      </c>
      <c r="AC8" s="152">
        <f t="shared" si="15"/>
        <v>8</v>
      </c>
      <c r="AD8" s="19">
        <v>270.65278000000001</v>
      </c>
      <c r="AE8" s="20">
        <f t="shared" si="16"/>
        <v>3.5871806494367129</v>
      </c>
      <c r="AF8" s="153">
        <f>IF(AE8&lt;1,1,IF(AE8&lt;10,2,IF(AE8&lt;15,3,4)))</f>
        <v>2</v>
      </c>
      <c r="AG8" s="152">
        <f t="shared" si="17"/>
        <v>4</v>
      </c>
      <c r="AH8" s="19">
        <v>5578.4973</v>
      </c>
      <c r="AI8" s="20">
        <f t="shared" si="18"/>
        <v>73.936345924453278</v>
      </c>
      <c r="AJ8" s="153">
        <f t="shared" si="30"/>
        <v>4</v>
      </c>
      <c r="AK8" s="152">
        <f t="shared" si="19"/>
        <v>12</v>
      </c>
      <c r="AL8" s="19">
        <v>6314.8845231200003</v>
      </c>
      <c r="AM8" s="20">
        <f t="shared" si="20"/>
        <v>83.696282612591119</v>
      </c>
      <c r="AN8" s="17">
        <f t="shared" si="21"/>
        <v>4</v>
      </c>
      <c r="AO8" s="21">
        <f t="shared" si="22"/>
        <v>12</v>
      </c>
      <c r="AP8" s="35">
        <f t="shared" si="23"/>
        <v>6.6363636363636367</v>
      </c>
      <c r="AQ8" s="154">
        <f t="shared" si="24"/>
        <v>4</v>
      </c>
      <c r="AR8" s="155">
        <v>1</v>
      </c>
      <c r="AS8" s="42">
        <f t="shared" si="25"/>
        <v>4</v>
      </c>
      <c r="AT8" s="39">
        <f t="shared" si="26"/>
        <v>2</v>
      </c>
      <c r="AU8" s="39">
        <v>2</v>
      </c>
      <c r="AV8" s="46">
        <f t="shared" si="31"/>
        <v>0</v>
      </c>
      <c r="AW8" s="165">
        <f t="shared" si="32"/>
        <v>2</v>
      </c>
      <c r="AX8" s="153">
        <v>3</v>
      </c>
      <c r="AY8" s="182">
        <v>5</v>
      </c>
      <c r="AZ8" s="17">
        <f t="shared" si="27"/>
        <v>15</v>
      </c>
      <c r="BA8" s="184">
        <f t="shared" si="28"/>
        <v>3</v>
      </c>
    </row>
    <row r="9" spans="1:53" ht="14.5" x14ac:dyDescent="0.25">
      <c r="A9" s="119">
        <v>8</v>
      </c>
      <c r="B9" s="15" t="s">
        <v>33</v>
      </c>
      <c r="C9" s="16">
        <v>3799</v>
      </c>
      <c r="D9" s="17">
        <v>445</v>
      </c>
      <c r="E9" s="152">
        <f t="shared" si="0"/>
        <v>1</v>
      </c>
      <c r="F9" s="19">
        <v>12.795802</v>
      </c>
      <c r="G9" s="20">
        <f t="shared" si="1"/>
        <v>0.33682026849170832</v>
      </c>
      <c r="H9" s="17">
        <f t="shared" si="2"/>
        <v>1</v>
      </c>
      <c r="I9" s="21">
        <f t="shared" si="3"/>
        <v>3</v>
      </c>
      <c r="J9" s="16">
        <v>8.4078900000000001</v>
      </c>
      <c r="K9" s="152">
        <f t="shared" si="4"/>
        <v>1</v>
      </c>
      <c r="L9" s="16">
        <v>7</v>
      </c>
      <c r="M9" s="152">
        <f t="shared" si="29"/>
        <v>1</v>
      </c>
      <c r="N9" s="19">
        <v>20.61111</v>
      </c>
      <c r="O9" s="20">
        <f t="shared" si="5"/>
        <v>0.54254040536983417</v>
      </c>
      <c r="P9" s="153">
        <f t="shared" si="6"/>
        <v>1</v>
      </c>
      <c r="Q9" s="152">
        <f t="shared" si="7"/>
        <v>3</v>
      </c>
      <c r="R9" s="19">
        <v>69.709509999999995</v>
      </c>
      <c r="S9" s="17">
        <f t="shared" si="8"/>
        <v>1</v>
      </c>
      <c r="T9" s="21">
        <f t="shared" si="9"/>
        <v>3</v>
      </c>
      <c r="U9" s="16">
        <v>485.02</v>
      </c>
      <c r="V9" s="17">
        <v>244.44</v>
      </c>
      <c r="W9" s="20">
        <f t="shared" si="10"/>
        <v>50.397921735186181</v>
      </c>
      <c r="X9" s="153">
        <f t="shared" si="11"/>
        <v>3</v>
      </c>
      <c r="Y9" s="152">
        <f t="shared" si="12"/>
        <v>9</v>
      </c>
      <c r="Z9" s="19">
        <v>3161.0758999999998</v>
      </c>
      <c r="AA9" s="23">
        <f t="shared" si="13"/>
        <v>83.208104764411686</v>
      </c>
      <c r="AB9" s="153">
        <f t="shared" si="14"/>
        <v>4</v>
      </c>
      <c r="AC9" s="152">
        <f t="shared" si="15"/>
        <v>8</v>
      </c>
      <c r="AD9" s="19">
        <v>713.12683400000003</v>
      </c>
      <c r="AE9" s="20">
        <f t="shared" si="16"/>
        <v>18.771435483021847</v>
      </c>
      <c r="AF9" s="153">
        <f>IF(AE9&lt;1,1,IF(AE9&lt;10,2,IF(AE9&lt;15,3,4)))</f>
        <v>4</v>
      </c>
      <c r="AG9" s="152">
        <f t="shared" si="17"/>
        <v>8</v>
      </c>
      <c r="AH9" s="19">
        <v>2507.4630000000002</v>
      </c>
      <c r="AI9" s="20">
        <f t="shared" si="18"/>
        <v>66.003237694130036</v>
      </c>
      <c r="AJ9" s="153">
        <f t="shared" si="30"/>
        <v>4</v>
      </c>
      <c r="AK9" s="152">
        <f t="shared" si="19"/>
        <v>12</v>
      </c>
      <c r="AL9" s="19">
        <v>2538.04267596</v>
      </c>
      <c r="AM9" s="20">
        <f t="shared" si="20"/>
        <v>66.808177835219794</v>
      </c>
      <c r="AN9" s="17">
        <f t="shared" si="21"/>
        <v>4</v>
      </c>
      <c r="AO9" s="21">
        <f t="shared" si="22"/>
        <v>12</v>
      </c>
      <c r="AP9" s="35">
        <f t="shared" si="23"/>
        <v>5.5454545454545459</v>
      </c>
      <c r="AQ9" s="154">
        <f t="shared" si="24"/>
        <v>4</v>
      </c>
      <c r="AR9" s="155">
        <v>1</v>
      </c>
      <c r="AS9" s="42">
        <f t="shared" si="25"/>
        <v>4</v>
      </c>
      <c r="AT9" s="39">
        <f t="shared" si="26"/>
        <v>2</v>
      </c>
      <c r="AU9" s="39">
        <v>3</v>
      </c>
      <c r="AV9" s="46">
        <f t="shared" si="31"/>
        <v>-1</v>
      </c>
      <c r="AW9" s="165">
        <f t="shared" si="32"/>
        <v>2</v>
      </c>
      <c r="AX9" s="153">
        <v>3</v>
      </c>
      <c r="AY9" s="182">
        <v>5</v>
      </c>
      <c r="AZ9" s="17">
        <f t="shared" si="27"/>
        <v>15</v>
      </c>
      <c r="BA9" s="184">
        <f t="shared" si="28"/>
        <v>3</v>
      </c>
    </row>
    <row r="10" spans="1:53" ht="14.5" x14ac:dyDescent="0.25">
      <c r="A10" s="119">
        <v>9</v>
      </c>
      <c r="B10" s="15" t="s">
        <v>34</v>
      </c>
      <c r="C10" s="16">
        <v>13033</v>
      </c>
      <c r="D10" s="17">
        <v>6048</v>
      </c>
      <c r="E10" s="152">
        <f t="shared" si="0"/>
        <v>4</v>
      </c>
      <c r="F10" s="19">
        <v>16.965933</v>
      </c>
      <c r="G10" s="20">
        <f t="shared" si="1"/>
        <v>0.13017672830507174</v>
      </c>
      <c r="H10" s="17">
        <f t="shared" si="2"/>
        <v>1</v>
      </c>
      <c r="I10" s="21">
        <f t="shared" si="3"/>
        <v>3</v>
      </c>
      <c r="J10" s="16">
        <v>144.59032999999999</v>
      </c>
      <c r="K10" s="152">
        <f t="shared" si="4"/>
        <v>4</v>
      </c>
      <c r="L10" s="16">
        <v>1</v>
      </c>
      <c r="M10" s="152">
        <f t="shared" si="29"/>
        <v>1</v>
      </c>
      <c r="N10" s="19">
        <v>38.773687000000002</v>
      </c>
      <c r="O10" s="20">
        <f t="shared" si="5"/>
        <v>0.29750392848921969</v>
      </c>
      <c r="P10" s="153">
        <f t="shared" si="6"/>
        <v>1</v>
      </c>
      <c r="Q10" s="152">
        <f t="shared" si="7"/>
        <v>3</v>
      </c>
      <c r="R10" s="19">
        <v>311.91379000000001</v>
      </c>
      <c r="S10" s="17">
        <f t="shared" si="8"/>
        <v>4</v>
      </c>
      <c r="T10" s="21">
        <f t="shared" si="9"/>
        <v>12</v>
      </c>
      <c r="U10" s="16">
        <v>1148</v>
      </c>
      <c r="V10" s="17">
        <v>835.44</v>
      </c>
      <c r="W10" s="20">
        <f t="shared" si="10"/>
        <v>72.773519163763069</v>
      </c>
      <c r="X10" s="153">
        <f t="shared" si="11"/>
        <v>4</v>
      </c>
      <c r="Y10" s="152">
        <f t="shared" si="12"/>
        <v>12</v>
      </c>
      <c r="Z10" s="19">
        <v>3576.4594999999999</v>
      </c>
      <c r="AA10" s="23">
        <f t="shared" si="13"/>
        <v>27.441567559272617</v>
      </c>
      <c r="AB10" s="153">
        <f t="shared" si="14"/>
        <v>2</v>
      </c>
      <c r="AC10" s="152">
        <f t="shared" si="15"/>
        <v>4</v>
      </c>
      <c r="AD10" s="19">
        <v>0</v>
      </c>
      <c r="AE10" s="20">
        <f t="shared" si="16"/>
        <v>0</v>
      </c>
      <c r="AF10" s="153">
        <v>0</v>
      </c>
      <c r="AG10" s="152">
        <f t="shared" si="17"/>
        <v>0</v>
      </c>
      <c r="AH10" s="19">
        <v>3486.4195</v>
      </c>
      <c r="AI10" s="20">
        <f t="shared" si="18"/>
        <v>26.750705900406658</v>
      </c>
      <c r="AJ10" s="153">
        <f t="shared" si="30"/>
        <v>2</v>
      </c>
      <c r="AK10" s="152">
        <f t="shared" si="19"/>
        <v>6</v>
      </c>
      <c r="AL10" s="19">
        <v>3834.4667261899999</v>
      </c>
      <c r="AM10" s="20">
        <f t="shared" si="20"/>
        <v>29.421213275454615</v>
      </c>
      <c r="AN10" s="17">
        <f t="shared" si="21"/>
        <v>2</v>
      </c>
      <c r="AO10" s="21">
        <f t="shared" si="22"/>
        <v>6</v>
      </c>
      <c r="AP10" s="35">
        <f t="shared" si="23"/>
        <v>5</v>
      </c>
      <c r="AQ10" s="154">
        <f t="shared" si="24"/>
        <v>4</v>
      </c>
      <c r="AR10" s="155">
        <v>3</v>
      </c>
      <c r="AS10" s="42">
        <f t="shared" si="25"/>
        <v>12</v>
      </c>
      <c r="AT10" s="39">
        <f t="shared" si="26"/>
        <v>4</v>
      </c>
      <c r="AU10" s="39">
        <v>2</v>
      </c>
      <c r="AV10" s="46">
        <f t="shared" si="31"/>
        <v>2</v>
      </c>
      <c r="AW10" s="167">
        <f t="shared" si="32"/>
        <v>4</v>
      </c>
      <c r="AX10" s="153">
        <v>3</v>
      </c>
      <c r="AY10" s="182">
        <v>6</v>
      </c>
      <c r="AZ10" s="17">
        <f t="shared" si="27"/>
        <v>18</v>
      </c>
      <c r="BA10" s="197">
        <f t="shared" si="28"/>
        <v>4</v>
      </c>
    </row>
    <row r="11" spans="1:53" ht="14.5" x14ac:dyDescent="0.25">
      <c r="A11" s="119">
        <v>10</v>
      </c>
      <c r="B11" s="15" t="s">
        <v>35</v>
      </c>
      <c r="C11" s="16">
        <v>10485</v>
      </c>
      <c r="D11" s="17">
        <v>2319</v>
      </c>
      <c r="E11" s="152">
        <f t="shared" si="0"/>
        <v>3</v>
      </c>
      <c r="F11" s="19">
        <v>5.8714149999999998</v>
      </c>
      <c r="G11" s="20">
        <f t="shared" si="1"/>
        <v>5.5998235574630427E-2</v>
      </c>
      <c r="H11" s="17">
        <f t="shared" si="2"/>
        <v>1</v>
      </c>
      <c r="I11" s="21">
        <f t="shared" si="3"/>
        <v>3</v>
      </c>
      <c r="J11" s="16">
        <v>39.47278</v>
      </c>
      <c r="K11" s="152">
        <f t="shared" si="4"/>
        <v>2</v>
      </c>
      <c r="L11" s="16">
        <v>46</v>
      </c>
      <c r="M11" s="152">
        <f t="shared" si="29"/>
        <v>2</v>
      </c>
      <c r="N11" s="19">
        <v>23.198617000000002</v>
      </c>
      <c r="O11" s="20">
        <f t="shared" si="5"/>
        <v>0.22125528850739151</v>
      </c>
      <c r="P11" s="153">
        <f t="shared" si="6"/>
        <v>1</v>
      </c>
      <c r="Q11" s="152">
        <f t="shared" si="7"/>
        <v>3</v>
      </c>
      <c r="R11" s="19">
        <v>71.486910000000009</v>
      </c>
      <c r="S11" s="17">
        <f t="shared" si="8"/>
        <v>1</v>
      </c>
      <c r="T11" s="21">
        <f t="shared" si="9"/>
        <v>3</v>
      </c>
      <c r="U11" s="16">
        <v>842.89</v>
      </c>
      <c r="V11" s="17">
        <v>586.21</v>
      </c>
      <c r="W11" s="20">
        <f t="shared" si="10"/>
        <v>69.547627804339839</v>
      </c>
      <c r="X11" s="153">
        <f t="shared" si="11"/>
        <v>3</v>
      </c>
      <c r="Y11" s="152">
        <f t="shared" si="12"/>
        <v>9</v>
      </c>
      <c r="Z11" s="19">
        <v>1139.2252000000001</v>
      </c>
      <c r="AA11" s="23">
        <f t="shared" si="13"/>
        <v>10.865285646161183</v>
      </c>
      <c r="AB11" s="153">
        <f t="shared" si="14"/>
        <v>1</v>
      </c>
      <c r="AC11" s="152">
        <f t="shared" si="15"/>
        <v>2</v>
      </c>
      <c r="AD11" s="19">
        <v>0</v>
      </c>
      <c r="AE11" s="20">
        <f t="shared" si="16"/>
        <v>0</v>
      </c>
      <c r="AF11" s="153">
        <v>0</v>
      </c>
      <c r="AG11" s="152">
        <f t="shared" si="17"/>
        <v>0</v>
      </c>
      <c r="AH11" s="19">
        <v>4395.1949000000004</v>
      </c>
      <c r="AI11" s="20">
        <f t="shared" si="18"/>
        <v>41.91888316642823</v>
      </c>
      <c r="AJ11" s="153">
        <f t="shared" si="30"/>
        <v>3</v>
      </c>
      <c r="AK11" s="152">
        <f t="shared" si="19"/>
        <v>9</v>
      </c>
      <c r="AL11" s="19">
        <v>2181.75274395</v>
      </c>
      <c r="AM11" s="20">
        <f t="shared" si="20"/>
        <v>20.808323738197423</v>
      </c>
      <c r="AN11" s="17">
        <f t="shared" si="21"/>
        <v>2</v>
      </c>
      <c r="AO11" s="21">
        <f t="shared" si="22"/>
        <v>6</v>
      </c>
      <c r="AP11" s="35">
        <f t="shared" si="23"/>
        <v>3.8181818181818183</v>
      </c>
      <c r="AQ11" s="154">
        <f t="shared" si="24"/>
        <v>3</v>
      </c>
      <c r="AR11" s="155">
        <v>4</v>
      </c>
      <c r="AS11" s="42">
        <f t="shared" si="25"/>
        <v>12</v>
      </c>
      <c r="AT11" s="39">
        <f t="shared" si="26"/>
        <v>4</v>
      </c>
      <c r="AU11" s="39">
        <v>3</v>
      </c>
      <c r="AV11" s="46">
        <f t="shared" si="31"/>
        <v>1</v>
      </c>
      <c r="AW11" s="166">
        <f t="shared" si="32"/>
        <v>3</v>
      </c>
      <c r="AX11" s="153">
        <v>3</v>
      </c>
      <c r="AY11" s="182">
        <v>7</v>
      </c>
      <c r="AZ11" s="17">
        <f t="shared" si="27"/>
        <v>21</v>
      </c>
      <c r="BA11" s="197">
        <f t="shared" si="28"/>
        <v>4</v>
      </c>
    </row>
    <row r="12" spans="1:53" ht="14.5" x14ac:dyDescent="0.25">
      <c r="A12" s="119">
        <v>11</v>
      </c>
      <c r="B12" s="15" t="s">
        <v>36</v>
      </c>
      <c r="C12" s="16">
        <v>15990</v>
      </c>
      <c r="D12" s="17">
        <v>4519</v>
      </c>
      <c r="E12" s="152">
        <f t="shared" si="0"/>
        <v>4</v>
      </c>
      <c r="F12" s="19">
        <v>5.1070970000000004</v>
      </c>
      <c r="G12" s="20">
        <f t="shared" si="1"/>
        <v>3.1939318323952477E-2</v>
      </c>
      <c r="H12" s="17">
        <f t="shared" si="2"/>
        <v>1</v>
      </c>
      <c r="I12" s="21">
        <f t="shared" si="3"/>
        <v>3</v>
      </c>
      <c r="J12" s="16">
        <v>94.266499999999994</v>
      </c>
      <c r="K12" s="152">
        <f t="shared" si="4"/>
        <v>3</v>
      </c>
      <c r="L12" s="16">
        <v>1</v>
      </c>
      <c r="M12" s="152">
        <f t="shared" si="29"/>
        <v>1</v>
      </c>
      <c r="N12" s="19">
        <v>47.954402000000002</v>
      </c>
      <c r="O12" s="20">
        <f t="shared" si="5"/>
        <v>0.29990245153220768</v>
      </c>
      <c r="P12" s="153">
        <f t="shared" si="6"/>
        <v>1</v>
      </c>
      <c r="Q12" s="152">
        <f t="shared" si="7"/>
        <v>3</v>
      </c>
      <c r="R12" s="19">
        <v>115.56383</v>
      </c>
      <c r="S12" s="17">
        <f t="shared" si="8"/>
        <v>2</v>
      </c>
      <c r="T12" s="21">
        <f t="shared" si="9"/>
        <v>6</v>
      </c>
      <c r="U12" s="16">
        <v>1150.77</v>
      </c>
      <c r="V12" s="17">
        <v>834.71</v>
      </c>
      <c r="W12" s="20">
        <f t="shared" si="10"/>
        <v>72.53491140714479</v>
      </c>
      <c r="X12" s="153">
        <f t="shared" si="11"/>
        <v>4</v>
      </c>
      <c r="Y12" s="152">
        <f t="shared" si="12"/>
        <v>12</v>
      </c>
      <c r="Z12" s="19">
        <v>5258.35</v>
      </c>
      <c r="AA12" s="23">
        <f t="shared" si="13"/>
        <v>32.885240775484682</v>
      </c>
      <c r="AB12" s="153">
        <f t="shared" si="14"/>
        <v>2</v>
      </c>
      <c r="AC12" s="152">
        <f t="shared" si="15"/>
        <v>4</v>
      </c>
      <c r="AD12" s="19">
        <v>0</v>
      </c>
      <c r="AE12" s="20">
        <f t="shared" si="16"/>
        <v>0</v>
      </c>
      <c r="AF12" s="153">
        <v>0</v>
      </c>
      <c r="AG12" s="152">
        <f t="shared" si="17"/>
        <v>0</v>
      </c>
      <c r="AH12" s="19">
        <v>9533.7981</v>
      </c>
      <c r="AI12" s="20">
        <f t="shared" si="18"/>
        <v>59.623502814258913</v>
      </c>
      <c r="AJ12" s="153">
        <f t="shared" si="30"/>
        <v>3</v>
      </c>
      <c r="AK12" s="152">
        <f t="shared" si="19"/>
        <v>9</v>
      </c>
      <c r="AL12" s="19">
        <v>5575.5172682599996</v>
      </c>
      <c r="AM12" s="20">
        <f t="shared" si="20"/>
        <v>34.868775911569728</v>
      </c>
      <c r="AN12" s="17">
        <f t="shared" si="21"/>
        <v>3</v>
      </c>
      <c r="AO12" s="21">
        <f t="shared" si="22"/>
        <v>9</v>
      </c>
      <c r="AP12" s="35">
        <f t="shared" si="23"/>
        <v>4.9090909090909092</v>
      </c>
      <c r="AQ12" s="154">
        <f t="shared" si="24"/>
        <v>4</v>
      </c>
      <c r="AR12" s="155">
        <v>4</v>
      </c>
      <c r="AS12" s="42">
        <f t="shared" si="25"/>
        <v>16</v>
      </c>
      <c r="AT12" s="39">
        <f t="shared" si="26"/>
        <v>4</v>
      </c>
      <c r="AU12" s="39">
        <v>2</v>
      </c>
      <c r="AV12" s="46">
        <f t="shared" si="31"/>
        <v>2</v>
      </c>
      <c r="AW12" s="167">
        <f t="shared" si="32"/>
        <v>4</v>
      </c>
      <c r="AX12" s="153">
        <v>3</v>
      </c>
      <c r="AY12" s="182">
        <v>7</v>
      </c>
      <c r="AZ12" s="17">
        <f t="shared" si="27"/>
        <v>21</v>
      </c>
      <c r="BA12" s="197">
        <f t="shared" si="28"/>
        <v>4</v>
      </c>
    </row>
    <row r="13" spans="1:53" ht="14.5" x14ac:dyDescent="0.25">
      <c r="A13" s="119">
        <v>12</v>
      </c>
      <c r="B13" s="15" t="s">
        <v>53</v>
      </c>
      <c r="C13" s="16">
        <v>14509</v>
      </c>
      <c r="D13" s="17">
        <v>2234</v>
      </c>
      <c r="E13" s="152">
        <f t="shared" si="0"/>
        <v>3</v>
      </c>
      <c r="F13" s="19">
        <v>57.287332999999997</v>
      </c>
      <c r="G13" s="20">
        <f t="shared" si="1"/>
        <v>0.39483998208008819</v>
      </c>
      <c r="H13" s="17">
        <f t="shared" si="2"/>
        <v>1</v>
      </c>
      <c r="I13" s="21">
        <f t="shared" si="3"/>
        <v>3</v>
      </c>
      <c r="J13" s="16">
        <v>86.607559999999992</v>
      </c>
      <c r="K13" s="152">
        <f t="shared" si="4"/>
        <v>3</v>
      </c>
      <c r="L13" s="16">
        <v>100</v>
      </c>
      <c r="M13" s="152">
        <f t="shared" si="29"/>
        <v>4</v>
      </c>
      <c r="N13" s="19">
        <v>58.193221999999999</v>
      </c>
      <c r="O13" s="20">
        <f t="shared" si="5"/>
        <v>0.40108361706526979</v>
      </c>
      <c r="P13" s="153">
        <f t="shared" si="6"/>
        <v>1</v>
      </c>
      <c r="Q13" s="152">
        <f t="shared" si="7"/>
        <v>3</v>
      </c>
      <c r="R13" s="19">
        <v>101.77495</v>
      </c>
      <c r="S13" s="17">
        <f t="shared" si="8"/>
        <v>2</v>
      </c>
      <c r="T13" s="21">
        <f t="shared" si="9"/>
        <v>6</v>
      </c>
      <c r="U13" s="16">
        <v>749.42</v>
      </c>
      <c r="V13" s="17">
        <v>414.83</v>
      </c>
      <c r="W13" s="20">
        <f t="shared" si="10"/>
        <v>55.353473352726112</v>
      </c>
      <c r="X13" s="153">
        <f t="shared" si="11"/>
        <v>3</v>
      </c>
      <c r="Y13" s="152">
        <f t="shared" si="12"/>
        <v>9</v>
      </c>
      <c r="Z13" s="19">
        <v>5655.4958999999999</v>
      </c>
      <c r="AA13" s="23">
        <f t="shared" si="13"/>
        <v>38.979225997656627</v>
      </c>
      <c r="AB13" s="153">
        <f t="shared" si="14"/>
        <v>2</v>
      </c>
      <c r="AC13" s="152">
        <f t="shared" si="15"/>
        <v>4</v>
      </c>
      <c r="AD13" s="19">
        <v>0</v>
      </c>
      <c r="AE13" s="20">
        <f t="shared" si="16"/>
        <v>0</v>
      </c>
      <c r="AF13" s="153">
        <v>0</v>
      </c>
      <c r="AG13" s="152">
        <f t="shared" si="17"/>
        <v>0</v>
      </c>
      <c r="AH13" s="19">
        <v>1889.7266</v>
      </c>
      <c r="AI13" s="20">
        <f t="shared" si="18"/>
        <v>13.024513060858778</v>
      </c>
      <c r="AJ13" s="153">
        <f t="shared" si="30"/>
        <v>2</v>
      </c>
      <c r="AK13" s="152">
        <f t="shared" si="19"/>
        <v>6</v>
      </c>
      <c r="AL13" s="19">
        <v>2563.1264766600002</v>
      </c>
      <c r="AM13" s="20">
        <f t="shared" si="20"/>
        <v>17.665769361499763</v>
      </c>
      <c r="AN13" s="17">
        <f t="shared" si="21"/>
        <v>2</v>
      </c>
      <c r="AO13" s="21">
        <f t="shared" si="22"/>
        <v>6</v>
      </c>
      <c r="AP13" s="35">
        <f t="shared" si="23"/>
        <v>4.2727272727272725</v>
      </c>
      <c r="AQ13" s="154">
        <f t="shared" si="24"/>
        <v>4</v>
      </c>
      <c r="AR13" s="155">
        <v>4</v>
      </c>
      <c r="AS13" s="42">
        <f t="shared" si="25"/>
        <v>16</v>
      </c>
      <c r="AT13" s="39">
        <f t="shared" si="26"/>
        <v>4</v>
      </c>
      <c r="AU13" s="39">
        <v>2</v>
      </c>
      <c r="AV13" s="46">
        <f t="shared" si="31"/>
        <v>2</v>
      </c>
      <c r="AW13" s="167">
        <f t="shared" si="32"/>
        <v>4</v>
      </c>
      <c r="AX13" s="153">
        <v>3</v>
      </c>
      <c r="AY13" s="182">
        <v>7</v>
      </c>
      <c r="AZ13" s="17">
        <f t="shared" si="27"/>
        <v>21</v>
      </c>
      <c r="BA13" s="197">
        <f t="shared" si="28"/>
        <v>4</v>
      </c>
    </row>
    <row r="14" spans="1:53" ht="14.5" x14ac:dyDescent="0.25">
      <c r="A14" s="119">
        <v>13</v>
      </c>
      <c r="B14" s="15" t="s">
        <v>37</v>
      </c>
      <c r="C14" s="16">
        <v>4317</v>
      </c>
      <c r="D14" s="17">
        <v>621</v>
      </c>
      <c r="E14" s="152">
        <f t="shared" si="0"/>
        <v>1</v>
      </c>
      <c r="F14" s="19">
        <v>30.548378000000003</v>
      </c>
      <c r="G14" s="20">
        <f t="shared" si="1"/>
        <v>0.70762978920546682</v>
      </c>
      <c r="H14" s="17">
        <f t="shared" si="2"/>
        <v>1</v>
      </c>
      <c r="I14" s="21">
        <f t="shared" si="3"/>
        <v>3</v>
      </c>
      <c r="J14" s="16">
        <v>21.955749999999998</v>
      </c>
      <c r="K14" s="152">
        <f t="shared" si="4"/>
        <v>2</v>
      </c>
      <c r="L14" s="16">
        <v>5</v>
      </c>
      <c r="M14" s="152">
        <f t="shared" si="29"/>
        <v>1</v>
      </c>
      <c r="N14" s="19">
        <v>32.479649000000002</v>
      </c>
      <c r="O14" s="20">
        <f t="shared" si="5"/>
        <v>0.75236620338197824</v>
      </c>
      <c r="P14" s="153">
        <f t="shared" si="6"/>
        <v>1</v>
      </c>
      <c r="Q14" s="152">
        <f t="shared" si="7"/>
        <v>3</v>
      </c>
      <c r="R14" s="19">
        <v>105.44006</v>
      </c>
      <c r="S14" s="17">
        <f t="shared" si="8"/>
        <v>2</v>
      </c>
      <c r="T14" s="21">
        <f t="shared" si="9"/>
        <v>6</v>
      </c>
      <c r="U14" s="16">
        <v>479.89</v>
      </c>
      <c r="V14" s="17">
        <v>212.26</v>
      </c>
      <c r="W14" s="20">
        <f t="shared" si="10"/>
        <v>44.230969597199362</v>
      </c>
      <c r="X14" s="153">
        <f t="shared" si="11"/>
        <v>3</v>
      </c>
      <c r="Y14" s="152">
        <f t="shared" si="12"/>
        <v>9</v>
      </c>
      <c r="Z14" s="19">
        <v>3204.3173000000002</v>
      </c>
      <c r="AA14" s="23">
        <f t="shared" si="13"/>
        <v>74.225557099837857</v>
      </c>
      <c r="AB14" s="153">
        <f t="shared" si="14"/>
        <v>3</v>
      </c>
      <c r="AC14" s="152">
        <f t="shared" si="15"/>
        <v>6</v>
      </c>
      <c r="AD14" s="19">
        <v>241.57947200000001</v>
      </c>
      <c r="AE14" s="20">
        <f t="shared" si="16"/>
        <v>5.5960035209636318</v>
      </c>
      <c r="AF14" s="153">
        <f>IF(AE14&lt;1,1,IF(AE14&lt;10,2,IF(AE14&lt;15,3,4)))</f>
        <v>2</v>
      </c>
      <c r="AG14" s="152">
        <f t="shared" si="17"/>
        <v>4</v>
      </c>
      <c r="AH14" s="19">
        <v>1200.1425999999999</v>
      </c>
      <c r="AI14" s="20">
        <f t="shared" si="18"/>
        <v>27.800384526291406</v>
      </c>
      <c r="AJ14" s="153">
        <f t="shared" si="30"/>
        <v>2</v>
      </c>
      <c r="AK14" s="152">
        <f t="shared" si="19"/>
        <v>6</v>
      </c>
      <c r="AL14" s="19">
        <v>2892.0787194</v>
      </c>
      <c r="AM14" s="20">
        <f t="shared" si="20"/>
        <v>66.992789423210567</v>
      </c>
      <c r="AN14" s="17">
        <f t="shared" si="21"/>
        <v>4</v>
      </c>
      <c r="AO14" s="21">
        <f t="shared" si="22"/>
        <v>12</v>
      </c>
      <c r="AP14" s="35">
        <f t="shared" si="23"/>
        <v>4.8181818181818183</v>
      </c>
      <c r="AQ14" s="154">
        <f t="shared" si="24"/>
        <v>4</v>
      </c>
      <c r="AR14" s="155">
        <v>3</v>
      </c>
      <c r="AS14" s="42">
        <f t="shared" si="25"/>
        <v>12</v>
      </c>
      <c r="AT14" s="39">
        <f t="shared" si="26"/>
        <v>4</v>
      </c>
      <c r="AU14" s="39">
        <v>2</v>
      </c>
      <c r="AV14" s="46">
        <f t="shared" si="31"/>
        <v>2</v>
      </c>
      <c r="AW14" s="167">
        <f t="shared" si="32"/>
        <v>4</v>
      </c>
      <c r="AX14" s="153">
        <v>3</v>
      </c>
      <c r="AY14" s="182">
        <v>6</v>
      </c>
      <c r="AZ14" s="17">
        <f t="shared" si="27"/>
        <v>18</v>
      </c>
      <c r="BA14" s="197">
        <f t="shared" si="28"/>
        <v>4</v>
      </c>
    </row>
    <row r="15" spans="1:53" ht="14.5" x14ac:dyDescent="0.25">
      <c r="A15" s="119">
        <v>14</v>
      </c>
      <c r="B15" s="15" t="s">
        <v>38</v>
      </c>
      <c r="C15" s="16">
        <v>9427</v>
      </c>
      <c r="D15" s="17">
        <v>3206</v>
      </c>
      <c r="E15" s="152">
        <f t="shared" si="0"/>
        <v>4</v>
      </c>
      <c r="F15" s="19">
        <v>5.7012849999999995</v>
      </c>
      <c r="G15" s="20">
        <f t="shared" si="1"/>
        <v>6.0478253951416143E-2</v>
      </c>
      <c r="H15" s="17">
        <f t="shared" si="2"/>
        <v>1</v>
      </c>
      <c r="I15" s="21">
        <f t="shared" si="3"/>
        <v>3</v>
      </c>
      <c r="J15" s="16">
        <v>65.092939999999999</v>
      </c>
      <c r="K15" s="152">
        <f t="shared" si="4"/>
        <v>3</v>
      </c>
      <c r="L15" s="16">
        <v>0</v>
      </c>
      <c r="M15" s="152">
        <v>0</v>
      </c>
      <c r="N15" s="19">
        <v>100.110285</v>
      </c>
      <c r="O15" s="20">
        <f t="shared" si="5"/>
        <v>1.0619527421236874</v>
      </c>
      <c r="P15" s="153">
        <f t="shared" si="6"/>
        <v>2</v>
      </c>
      <c r="Q15" s="152">
        <f t="shared" si="7"/>
        <v>6</v>
      </c>
      <c r="R15" s="19">
        <v>159.41233</v>
      </c>
      <c r="S15" s="17">
        <f t="shared" si="8"/>
        <v>3</v>
      </c>
      <c r="T15" s="21">
        <f t="shared" si="9"/>
        <v>9</v>
      </c>
      <c r="U15" s="16">
        <v>1032.57</v>
      </c>
      <c r="V15" s="17">
        <v>621.96</v>
      </c>
      <c r="W15" s="20">
        <f t="shared" si="10"/>
        <v>60.23417298585084</v>
      </c>
      <c r="X15" s="153">
        <f t="shared" si="11"/>
        <v>3</v>
      </c>
      <c r="Y15" s="152">
        <f t="shared" si="12"/>
        <v>9</v>
      </c>
      <c r="Z15" s="19">
        <v>5918.7819</v>
      </c>
      <c r="AA15" s="23">
        <f t="shared" si="13"/>
        <v>62.785423782751671</v>
      </c>
      <c r="AB15" s="153">
        <f t="shared" si="14"/>
        <v>3</v>
      </c>
      <c r="AC15" s="152">
        <f t="shared" si="15"/>
        <v>6</v>
      </c>
      <c r="AD15" s="19">
        <v>0</v>
      </c>
      <c r="AE15" s="20">
        <f t="shared" si="16"/>
        <v>0</v>
      </c>
      <c r="AF15" s="153">
        <v>0</v>
      </c>
      <c r="AG15" s="152">
        <f t="shared" si="17"/>
        <v>0</v>
      </c>
      <c r="AH15" s="19">
        <v>2406.5888</v>
      </c>
      <c r="AI15" s="20">
        <f t="shared" si="18"/>
        <v>25.528681446907818</v>
      </c>
      <c r="AJ15" s="153">
        <f t="shared" si="30"/>
        <v>2</v>
      </c>
      <c r="AK15" s="152">
        <f t="shared" si="19"/>
        <v>6</v>
      </c>
      <c r="AL15" s="19">
        <v>3301.1751727599999</v>
      </c>
      <c r="AM15" s="20">
        <f t="shared" si="20"/>
        <v>35.018300336904638</v>
      </c>
      <c r="AN15" s="17">
        <f t="shared" si="21"/>
        <v>3</v>
      </c>
      <c r="AO15" s="21">
        <f t="shared" si="22"/>
        <v>9</v>
      </c>
      <c r="AP15" s="35">
        <f t="shared" si="23"/>
        <v>5</v>
      </c>
      <c r="AQ15" s="154">
        <f t="shared" si="24"/>
        <v>4</v>
      </c>
      <c r="AR15" s="155">
        <v>3</v>
      </c>
      <c r="AS15" s="42">
        <f t="shared" si="25"/>
        <v>12</v>
      </c>
      <c r="AT15" s="39">
        <f t="shared" si="26"/>
        <v>4</v>
      </c>
      <c r="AU15" s="39">
        <v>2</v>
      </c>
      <c r="AV15" s="46">
        <f t="shared" si="31"/>
        <v>2</v>
      </c>
      <c r="AW15" s="167">
        <f t="shared" si="32"/>
        <v>4</v>
      </c>
      <c r="AX15" s="153">
        <v>3</v>
      </c>
      <c r="AY15" s="182">
        <v>6</v>
      </c>
      <c r="AZ15" s="17">
        <f t="shared" si="27"/>
        <v>18</v>
      </c>
      <c r="BA15" s="197">
        <f t="shared" si="28"/>
        <v>4</v>
      </c>
    </row>
    <row r="16" spans="1:53" ht="14.5" x14ac:dyDescent="0.25">
      <c r="A16" s="119">
        <v>15</v>
      </c>
      <c r="B16" s="15" t="s">
        <v>39</v>
      </c>
      <c r="C16" s="16">
        <v>4713</v>
      </c>
      <c r="D16" s="17">
        <v>1186</v>
      </c>
      <c r="E16" s="152">
        <f t="shared" si="0"/>
        <v>2</v>
      </c>
      <c r="F16" s="19">
        <v>8.6528050000000007</v>
      </c>
      <c r="G16" s="20">
        <f t="shared" si="1"/>
        <v>0.18359441969021856</v>
      </c>
      <c r="H16" s="17">
        <f t="shared" si="2"/>
        <v>1</v>
      </c>
      <c r="I16" s="21">
        <f t="shared" si="3"/>
        <v>3</v>
      </c>
      <c r="J16" s="16">
        <v>20.549759999999999</v>
      </c>
      <c r="K16" s="152">
        <f t="shared" si="4"/>
        <v>2</v>
      </c>
      <c r="L16" s="16">
        <v>0</v>
      </c>
      <c r="M16" s="152">
        <v>0</v>
      </c>
      <c r="N16" s="19">
        <v>93.529266000000007</v>
      </c>
      <c r="O16" s="20">
        <f t="shared" si="5"/>
        <v>1.9844953532781668</v>
      </c>
      <c r="P16" s="153">
        <f t="shared" si="6"/>
        <v>2</v>
      </c>
      <c r="Q16" s="152">
        <f t="shared" si="7"/>
        <v>6</v>
      </c>
      <c r="R16" s="19">
        <v>94.289670000000001</v>
      </c>
      <c r="S16" s="17">
        <f t="shared" si="8"/>
        <v>1</v>
      </c>
      <c r="T16" s="21">
        <f t="shared" si="9"/>
        <v>3</v>
      </c>
      <c r="U16" s="16">
        <v>798.55</v>
      </c>
      <c r="V16" s="17">
        <v>523.15</v>
      </c>
      <c r="W16" s="20">
        <f t="shared" si="10"/>
        <v>65.51249139064555</v>
      </c>
      <c r="X16" s="153">
        <f t="shared" si="11"/>
        <v>3</v>
      </c>
      <c r="Y16" s="152">
        <f t="shared" si="12"/>
        <v>9</v>
      </c>
      <c r="Z16" s="19">
        <v>258.00279999999998</v>
      </c>
      <c r="AA16" s="23">
        <f t="shared" si="13"/>
        <v>5.4742796520263104</v>
      </c>
      <c r="AB16" s="153">
        <f t="shared" si="14"/>
        <v>1</v>
      </c>
      <c r="AC16" s="152">
        <f t="shared" si="15"/>
        <v>2</v>
      </c>
      <c r="AD16" s="19">
        <v>0</v>
      </c>
      <c r="AE16" s="20">
        <f t="shared" si="16"/>
        <v>0</v>
      </c>
      <c r="AF16" s="153">
        <v>0</v>
      </c>
      <c r="AG16" s="152">
        <f t="shared" si="17"/>
        <v>0</v>
      </c>
      <c r="AH16" s="19">
        <v>873.41160000000002</v>
      </c>
      <c r="AI16" s="20">
        <f t="shared" si="18"/>
        <v>18.531966900063654</v>
      </c>
      <c r="AJ16" s="153">
        <f t="shared" si="30"/>
        <v>2</v>
      </c>
      <c r="AK16" s="152">
        <f t="shared" si="19"/>
        <v>6</v>
      </c>
      <c r="AL16" s="19">
        <v>1197.5702803900001</v>
      </c>
      <c r="AM16" s="20">
        <f t="shared" si="20"/>
        <v>25.409935930193082</v>
      </c>
      <c r="AN16" s="17">
        <f t="shared" si="21"/>
        <v>2</v>
      </c>
      <c r="AO16" s="21">
        <f t="shared" si="22"/>
        <v>6</v>
      </c>
      <c r="AP16" s="35">
        <f t="shared" si="23"/>
        <v>3.5454545454545454</v>
      </c>
      <c r="AQ16" s="154">
        <f t="shared" si="24"/>
        <v>3</v>
      </c>
      <c r="AR16" s="155">
        <v>3</v>
      </c>
      <c r="AS16" s="42">
        <f t="shared" si="25"/>
        <v>9</v>
      </c>
      <c r="AT16" s="39">
        <f t="shared" si="26"/>
        <v>3</v>
      </c>
      <c r="AU16" s="39">
        <v>2</v>
      </c>
      <c r="AV16" s="46">
        <f t="shared" si="31"/>
        <v>1</v>
      </c>
      <c r="AW16" s="166">
        <f t="shared" si="32"/>
        <v>3</v>
      </c>
      <c r="AX16" s="153">
        <v>3</v>
      </c>
      <c r="AY16" s="182">
        <v>7</v>
      </c>
      <c r="AZ16" s="17">
        <f t="shared" si="27"/>
        <v>21</v>
      </c>
      <c r="BA16" s="197">
        <f t="shared" si="28"/>
        <v>4</v>
      </c>
    </row>
    <row r="17" spans="1:53" ht="14.5" x14ac:dyDescent="0.25">
      <c r="A17" s="119">
        <v>16</v>
      </c>
      <c r="B17" s="15" t="s">
        <v>40</v>
      </c>
      <c r="C17" s="16">
        <v>18654</v>
      </c>
      <c r="D17" s="17">
        <v>4824</v>
      </c>
      <c r="E17" s="152">
        <f t="shared" si="0"/>
        <v>4</v>
      </c>
      <c r="F17" s="19">
        <v>111.36596399999999</v>
      </c>
      <c r="G17" s="20">
        <f t="shared" si="1"/>
        <v>0.59700849147635893</v>
      </c>
      <c r="H17" s="17">
        <f t="shared" si="2"/>
        <v>1</v>
      </c>
      <c r="I17" s="21">
        <f t="shared" si="3"/>
        <v>3</v>
      </c>
      <c r="J17" s="16">
        <v>101.85378999999999</v>
      </c>
      <c r="K17" s="152">
        <f t="shared" si="4"/>
        <v>4</v>
      </c>
      <c r="L17" s="16">
        <v>73</v>
      </c>
      <c r="M17" s="152">
        <f t="shared" ref="M17:M26" si="33">IF(L17&lt;20,1,IF(L17&lt;50,2,IF(L17&lt;100,3,4)))</f>
        <v>3</v>
      </c>
      <c r="N17" s="19">
        <v>79.972158999999991</v>
      </c>
      <c r="O17" s="20">
        <f t="shared" si="5"/>
        <v>0.42871319288088339</v>
      </c>
      <c r="P17" s="153">
        <f t="shared" si="6"/>
        <v>1</v>
      </c>
      <c r="Q17" s="152">
        <f t="shared" si="7"/>
        <v>3</v>
      </c>
      <c r="R17" s="19">
        <v>538.33186000000001</v>
      </c>
      <c r="S17" s="17">
        <f t="shared" si="8"/>
        <v>4</v>
      </c>
      <c r="T17" s="21">
        <f t="shared" si="9"/>
        <v>12</v>
      </c>
      <c r="U17" s="16">
        <v>1292.9100000000001</v>
      </c>
      <c r="V17" s="17">
        <v>929.88</v>
      </c>
      <c r="W17" s="20">
        <f t="shared" si="10"/>
        <v>71.921479453326214</v>
      </c>
      <c r="X17" s="153">
        <f t="shared" si="11"/>
        <v>4</v>
      </c>
      <c r="Y17" s="152">
        <f t="shared" si="12"/>
        <v>12</v>
      </c>
      <c r="Z17" s="19">
        <v>13181.8609</v>
      </c>
      <c r="AA17" s="23">
        <f t="shared" si="13"/>
        <v>70.66506325721025</v>
      </c>
      <c r="AB17" s="153">
        <f t="shared" si="14"/>
        <v>3</v>
      </c>
      <c r="AC17" s="152">
        <f t="shared" si="15"/>
        <v>6</v>
      </c>
      <c r="AD17" s="19">
        <v>0</v>
      </c>
      <c r="AE17" s="20">
        <f t="shared" si="16"/>
        <v>0</v>
      </c>
      <c r="AF17" s="153">
        <v>0</v>
      </c>
      <c r="AG17" s="152">
        <f t="shared" si="17"/>
        <v>0</v>
      </c>
      <c r="AH17" s="19">
        <v>4600.8370000000004</v>
      </c>
      <c r="AI17" s="20">
        <f t="shared" si="18"/>
        <v>24.664077409670853</v>
      </c>
      <c r="AJ17" s="153">
        <f t="shared" si="30"/>
        <v>2</v>
      </c>
      <c r="AK17" s="152">
        <f t="shared" si="19"/>
        <v>6</v>
      </c>
      <c r="AL17" s="19">
        <v>11065.195860899999</v>
      </c>
      <c r="AM17" s="20">
        <f t="shared" si="20"/>
        <v>59.318086527822445</v>
      </c>
      <c r="AN17" s="17">
        <f t="shared" si="21"/>
        <v>3</v>
      </c>
      <c r="AO17" s="21">
        <f t="shared" si="22"/>
        <v>9</v>
      </c>
      <c r="AP17" s="35">
        <f t="shared" si="23"/>
        <v>5.6363636363636367</v>
      </c>
      <c r="AQ17" s="154">
        <f t="shared" si="24"/>
        <v>4</v>
      </c>
      <c r="AR17" s="155">
        <v>2</v>
      </c>
      <c r="AS17" s="42">
        <f t="shared" si="25"/>
        <v>8</v>
      </c>
      <c r="AT17" s="39">
        <f t="shared" si="26"/>
        <v>3</v>
      </c>
      <c r="AU17" s="39">
        <v>2</v>
      </c>
      <c r="AV17" s="46">
        <f t="shared" si="31"/>
        <v>1</v>
      </c>
      <c r="AW17" s="166">
        <f t="shared" si="32"/>
        <v>3</v>
      </c>
      <c r="AX17" s="153">
        <v>3</v>
      </c>
      <c r="AY17" s="182">
        <v>5</v>
      </c>
      <c r="AZ17" s="17">
        <f t="shared" si="27"/>
        <v>15</v>
      </c>
      <c r="BA17" s="184">
        <f t="shared" si="28"/>
        <v>3</v>
      </c>
    </row>
    <row r="18" spans="1:53" ht="14.5" x14ac:dyDescent="0.25">
      <c r="A18" s="119">
        <v>17</v>
      </c>
      <c r="B18" s="15" t="s">
        <v>41</v>
      </c>
      <c r="C18" s="16">
        <v>10456</v>
      </c>
      <c r="D18" s="17">
        <v>3541</v>
      </c>
      <c r="E18" s="152">
        <f t="shared" si="0"/>
        <v>4</v>
      </c>
      <c r="F18" s="19">
        <v>6.6885389999999996</v>
      </c>
      <c r="G18" s="20">
        <f t="shared" si="1"/>
        <v>6.3968429609793417E-2</v>
      </c>
      <c r="H18" s="17">
        <f t="shared" si="2"/>
        <v>1</v>
      </c>
      <c r="I18" s="21">
        <f t="shared" si="3"/>
        <v>3</v>
      </c>
      <c r="J18" s="16">
        <v>93.15204</v>
      </c>
      <c r="K18" s="152">
        <f t="shared" si="4"/>
        <v>3</v>
      </c>
      <c r="L18" s="16">
        <v>12</v>
      </c>
      <c r="M18" s="152">
        <f t="shared" si="33"/>
        <v>1</v>
      </c>
      <c r="N18" s="19">
        <v>124.455451</v>
      </c>
      <c r="O18" s="20">
        <f t="shared" si="5"/>
        <v>1.1902778404743688</v>
      </c>
      <c r="P18" s="153">
        <f t="shared" si="6"/>
        <v>2</v>
      </c>
      <c r="Q18" s="152">
        <f t="shared" si="7"/>
        <v>6</v>
      </c>
      <c r="R18" s="19">
        <v>245.11726000000002</v>
      </c>
      <c r="S18" s="17">
        <f t="shared" si="8"/>
        <v>4</v>
      </c>
      <c r="T18" s="21">
        <f t="shared" si="9"/>
        <v>12</v>
      </c>
      <c r="U18" s="16">
        <v>1350.37</v>
      </c>
      <c r="V18" s="17">
        <v>986.32</v>
      </c>
      <c r="W18" s="20">
        <f t="shared" si="10"/>
        <v>73.040722172441647</v>
      </c>
      <c r="X18" s="153">
        <f t="shared" si="11"/>
        <v>4</v>
      </c>
      <c r="Y18" s="152">
        <f t="shared" si="12"/>
        <v>12</v>
      </c>
      <c r="Z18" s="19">
        <v>761.88329999999996</v>
      </c>
      <c r="AA18" s="23">
        <f t="shared" si="13"/>
        <v>7.2865656082631975</v>
      </c>
      <c r="AB18" s="153">
        <f t="shared" si="14"/>
        <v>1</v>
      </c>
      <c r="AC18" s="152">
        <f t="shared" si="15"/>
        <v>2</v>
      </c>
      <c r="AD18" s="19">
        <v>0</v>
      </c>
      <c r="AE18" s="20">
        <f t="shared" si="16"/>
        <v>0</v>
      </c>
      <c r="AF18" s="153">
        <v>0</v>
      </c>
      <c r="AG18" s="152">
        <f t="shared" si="17"/>
        <v>0</v>
      </c>
      <c r="AH18" s="19">
        <v>3468.7725999999998</v>
      </c>
      <c r="AI18" s="20">
        <f t="shared" si="18"/>
        <v>33.174948355011473</v>
      </c>
      <c r="AJ18" s="153">
        <f t="shared" si="30"/>
        <v>3</v>
      </c>
      <c r="AK18" s="152">
        <f t="shared" si="19"/>
        <v>9</v>
      </c>
      <c r="AL18" s="19">
        <v>3091.3050877400001</v>
      </c>
      <c r="AM18" s="20">
        <f t="shared" si="20"/>
        <v>29.564891810826321</v>
      </c>
      <c r="AN18" s="17">
        <f t="shared" si="21"/>
        <v>2</v>
      </c>
      <c r="AO18" s="21">
        <f t="shared" si="22"/>
        <v>6</v>
      </c>
      <c r="AP18" s="35">
        <f t="shared" si="23"/>
        <v>5.2727272727272725</v>
      </c>
      <c r="AQ18" s="154">
        <f t="shared" si="24"/>
        <v>4</v>
      </c>
      <c r="AR18" s="155">
        <v>3</v>
      </c>
      <c r="AS18" s="42">
        <f t="shared" si="25"/>
        <v>12</v>
      </c>
      <c r="AT18" s="39">
        <f t="shared" si="26"/>
        <v>4</v>
      </c>
      <c r="AU18" s="39">
        <v>2</v>
      </c>
      <c r="AV18" s="46">
        <f t="shared" si="31"/>
        <v>2</v>
      </c>
      <c r="AW18" s="167">
        <f t="shared" si="32"/>
        <v>4</v>
      </c>
      <c r="AX18" s="153">
        <v>3</v>
      </c>
      <c r="AY18" s="182">
        <v>6</v>
      </c>
      <c r="AZ18" s="17">
        <f t="shared" si="27"/>
        <v>18</v>
      </c>
      <c r="BA18" s="197">
        <f t="shared" si="28"/>
        <v>4</v>
      </c>
    </row>
    <row r="19" spans="1:53" ht="14.5" x14ac:dyDescent="0.25">
      <c r="A19" s="119">
        <v>18</v>
      </c>
      <c r="B19" s="15" t="s">
        <v>42</v>
      </c>
      <c r="C19" s="16">
        <v>6666</v>
      </c>
      <c r="D19" s="17">
        <v>2486</v>
      </c>
      <c r="E19" s="152">
        <f t="shared" si="0"/>
        <v>3</v>
      </c>
      <c r="F19" s="19">
        <v>4.7610739999999998</v>
      </c>
      <c r="G19" s="20">
        <f t="shared" si="1"/>
        <v>7.1423252325232528E-2</v>
      </c>
      <c r="H19" s="17">
        <f t="shared" si="2"/>
        <v>1</v>
      </c>
      <c r="I19" s="21">
        <f t="shared" si="3"/>
        <v>3</v>
      </c>
      <c r="J19" s="16">
        <v>41.829589999999996</v>
      </c>
      <c r="K19" s="152">
        <f t="shared" si="4"/>
        <v>2</v>
      </c>
      <c r="L19" s="16">
        <v>5</v>
      </c>
      <c r="M19" s="152">
        <f t="shared" si="33"/>
        <v>1</v>
      </c>
      <c r="N19" s="19">
        <v>94.019373999999999</v>
      </c>
      <c r="O19" s="20">
        <f t="shared" si="5"/>
        <v>1.4104316531653165</v>
      </c>
      <c r="P19" s="153">
        <f t="shared" si="6"/>
        <v>2</v>
      </c>
      <c r="Q19" s="152">
        <f t="shared" si="7"/>
        <v>6</v>
      </c>
      <c r="R19" s="19">
        <v>160.30731</v>
      </c>
      <c r="S19" s="17">
        <f t="shared" si="8"/>
        <v>3</v>
      </c>
      <c r="T19" s="21">
        <f t="shared" si="9"/>
        <v>9</v>
      </c>
      <c r="U19" s="16">
        <v>841.48</v>
      </c>
      <c r="V19" s="17">
        <v>508.37</v>
      </c>
      <c r="W19" s="20">
        <f t="shared" si="10"/>
        <v>60.413794742596373</v>
      </c>
      <c r="X19" s="153">
        <f t="shared" si="11"/>
        <v>3</v>
      </c>
      <c r="Y19" s="152">
        <f t="shared" si="12"/>
        <v>9</v>
      </c>
      <c r="Z19" s="19">
        <v>212.42449999999999</v>
      </c>
      <c r="AA19" s="23">
        <f t="shared" si="13"/>
        <v>3.1866861686168617</v>
      </c>
      <c r="AB19" s="153">
        <f t="shared" si="14"/>
        <v>1</v>
      </c>
      <c r="AC19" s="152">
        <f t="shared" si="15"/>
        <v>2</v>
      </c>
      <c r="AD19" s="19">
        <v>0</v>
      </c>
      <c r="AE19" s="20">
        <f t="shared" si="16"/>
        <v>0</v>
      </c>
      <c r="AF19" s="153">
        <v>0</v>
      </c>
      <c r="AG19" s="152">
        <f t="shared" si="17"/>
        <v>0</v>
      </c>
      <c r="AH19" s="19">
        <v>2055.6257999999998</v>
      </c>
      <c r="AI19" s="20">
        <f t="shared" si="18"/>
        <v>30.837470747074704</v>
      </c>
      <c r="AJ19" s="153">
        <f t="shared" si="30"/>
        <v>3</v>
      </c>
      <c r="AK19" s="152">
        <f t="shared" si="19"/>
        <v>9</v>
      </c>
      <c r="AL19" s="19">
        <v>1951.34478403</v>
      </c>
      <c r="AM19" s="20">
        <f t="shared" si="20"/>
        <v>29.273099070357034</v>
      </c>
      <c r="AN19" s="17">
        <f t="shared" si="21"/>
        <v>2</v>
      </c>
      <c r="AO19" s="21">
        <f t="shared" si="22"/>
        <v>6</v>
      </c>
      <c r="AP19" s="35">
        <f t="shared" si="23"/>
        <v>4.5454545454545459</v>
      </c>
      <c r="AQ19" s="154">
        <f t="shared" si="24"/>
        <v>4</v>
      </c>
      <c r="AR19" s="155">
        <v>3</v>
      </c>
      <c r="AS19" s="42">
        <f t="shared" si="25"/>
        <v>12</v>
      </c>
      <c r="AT19" s="39">
        <f t="shared" si="26"/>
        <v>4</v>
      </c>
      <c r="AU19" s="39">
        <v>2</v>
      </c>
      <c r="AV19" s="46">
        <f t="shared" si="31"/>
        <v>2</v>
      </c>
      <c r="AW19" s="167">
        <f t="shared" si="32"/>
        <v>4</v>
      </c>
      <c r="AX19" s="153">
        <v>3</v>
      </c>
      <c r="AY19" s="182">
        <v>6</v>
      </c>
      <c r="AZ19" s="17">
        <f t="shared" si="27"/>
        <v>18</v>
      </c>
      <c r="BA19" s="197">
        <f t="shared" si="28"/>
        <v>4</v>
      </c>
    </row>
    <row r="20" spans="1:53" ht="14.5" x14ac:dyDescent="0.25">
      <c r="A20" s="119">
        <v>19</v>
      </c>
      <c r="B20" s="15" t="s">
        <v>43</v>
      </c>
      <c r="C20" s="16">
        <v>12234</v>
      </c>
      <c r="D20" s="17">
        <v>3162</v>
      </c>
      <c r="E20" s="152">
        <f t="shared" si="0"/>
        <v>4</v>
      </c>
      <c r="F20" s="19">
        <v>5.4012799999999999</v>
      </c>
      <c r="G20" s="20">
        <f t="shared" si="1"/>
        <v>4.4149746607814289E-2</v>
      </c>
      <c r="H20" s="17">
        <f t="shared" si="2"/>
        <v>1</v>
      </c>
      <c r="I20" s="21">
        <f t="shared" si="3"/>
        <v>3</v>
      </c>
      <c r="J20" s="16">
        <v>62.112900000000003</v>
      </c>
      <c r="K20" s="152">
        <f t="shared" si="4"/>
        <v>3</v>
      </c>
      <c r="L20" s="16">
        <v>5</v>
      </c>
      <c r="M20" s="152">
        <f t="shared" si="33"/>
        <v>1</v>
      </c>
      <c r="N20" s="19">
        <v>42.210588000000001</v>
      </c>
      <c r="O20" s="20">
        <f t="shared" si="5"/>
        <v>0.34502687591956843</v>
      </c>
      <c r="P20" s="153">
        <f t="shared" si="6"/>
        <v>1</v>
      </c>
      <c r="Q20" s="152">
        <f t="shared" si="7"/>
        <v>3</v>
      </c>
      <c r="R20" s="19">
        <v>84.135220000000004</v>
      </c>
      <c r="S20" s="17">
        <f t="shared" si="8"/>
        <v>1</v>
      </c>
      <c r="T20" s="21">
        <f t="shared" si="9"/>
        <v>3</v>
      </c>
      <c r="U20" s="16">
        <v>964.89</v>
      </c>
      <c r="V20" s="17">
        <v>653.19000000000005</v>
      </c>
      <c r="W20" s="20">
        <f t="shared" si="10"/>
        <v>67.695799521188945</v>
      </c>
      <c r="X20" s="153">
        <f t="shared" si="11"/>
        <v>3</v>
      </c>
      <c r="Y20" s="152">
        <f t="shared" si="12"/>
        <v>9</v>
      </c>
      <c r="Z20" s="19">
        <v>1577.7176999999999</v>
      </c>
      <c r="AA20" s="23">
        <f t="shared" si="13"/>
        <v>12.896172143207455</v>
      </c>
      <c r="AB20" s="153">
        <f t="shared" si="14"/>
        <v>1</v>
      </c>
      <c r="AC20" s="152">
        <f t="shared" si="15"/>
        <v>2</v>
      </c>
      <c r="AD20" s="19">
        <v>0</v>
      </c>
      <c r="AE20" s="20">
        <f t="shared" si="16"/>
        <v>0</v>
      </c>
      <c r="AF20" s="153">
        <v>0</v>
      </c>
      <c r="AG20" s="152">
        <f t="shared" si="17"/>
        <v>0</v>
      </c>
      <c r="AH20" s="19">
        <v>2674.0374999999999</v>
      </c>
      <c r="AI20" s="20">
        <f t="shared" si="18"/>
        <v>21.857426025829653</v>
      </c>
      <c r="AJ20" s="153">
        <f t="shared" si="30"/>
        <v>2</v>
      </c>
      <c r="AK20" s="152">
        <f t="shared" si="19"/>
        <v>6</v>
      </c>
      <c r="AL20" s="19">
        <v>1360.25809706</v>
      </c>
      <c r="AM20" s="20">
        <f t="shared" si="20"/>
        <v>11.118670075690698</v>
      </c>
      <c r="AN20" s="17">
        <f t="shared" si="21"/>
        <v>2</v>
      </c>
      <c r="AO20" s="21">
        <f t="shared" si="22"/>
        <v>6</v>
      </c>
      <c r="AP20" s="35">
        <f t="shared" si="23"/>
        <v>3.6363636363636362</v>
      </c>
      <c r="AQ20" s="154">
        <f t="shared" si="24"/>
        <v>3</v>
      </c>
      <c r="AR20" s="155">
        <v>4</v>
      </c>
      <c r="AS20" s="42">
        <f t="shared" si="25"/>
        <v>12</v>
      </c>
      <c r="AT20" s="39">
        <f t="shared" si="26"/>
        <v>4</v>
      </c>
      <c r="AU20" s="39">
        <v>2</v>
      </c>
      <c r="AV20" s="46">
        <f t="shared" si="31"/>
        <v>2</v>
      </c>
      <c r="AW20" s="167">
        <f t="shared" si="32"/>
        <v>4</v>
      </c>
      <c r="AX20" s="153">
        <v>3</v>
      </c>
      <c r="AY20" s="182">
        <v>7</v>
      </c>
      <c r="AZ20" s="17">
        <f t="shared" si="27"/>
        <v>21</v>
      </c>
      <c r="BA20" s="197">
        <f t="shared" si="28"/>
        <v>4</v>
      </c>
    </row>
    <row r="21" spans="1:53" ht="14.5" x14ac:dyDescent="0.25">
      <c r="A21" s="119">
        <v>20</v>
      </c>
      <c r="B21" s="15" t="s">
        <v>44</v>
      </c>
      <c r="C21" s="16">
        <v>5788</v>
      </c>
      <c r="D21" s="17">
        <v>860</v>
      </c>
      <c r="E21" s="152">
        <f t="shared" si="0"/>
        <v>1</v>
      </c>
      <c r="F21" s="19">
        <v>20.998054</v>
      </c>
      <c r="G21" s="20">
        <f t="shared" si="1"/>
        <v>0.36278600552868007</v>
      </c>
      <c r="H21" s="17">
        <f t="shared" si="2"/>
        <v>1</v>
      </c>
      <c r="I21" s="21">
        <f t="shared" si="3"/>
        <v>3</v>
      </c>
      <c r="J21" s="16">
        <v>50.648710000000001</v>
      </c>
      <c r="K21" s="152">
        <f t="shared" si="4"/>
        <v>3</v>
      </c>
      <c r="L21" s="16">
        <v>83</v>
      </c>
      <c r="M21" s="152">
        <f t="shared" si="33"/>
        <v>3</v>
      </c>
      <c r="N21" s="19">
        <v>29.004345000000001</v>
      </c>
      <c r="O21" s="20">
        <f t="shared" si="5"/>
        <v>0.50111169661368349</v>
      </c>
      <c r="P21" s="153">
        <f t="shared" si="6"/>
        <v>1</v>
      </c>
      <c r="Q21" s="152">
        <f t="shared" si="7"/>
        <v>3</v>
      </c>
      <c r="R21" s="19">
        <v>92.129460000000009</v>
      </c>
      <c r="S21" s="17">
        <f t="shared" si="8"/>
        <v>1</v>
      </c>
      <c r="T21" s="21">
        <f t="shared" si="9"/>
        <v>3</v>
      </c>
      <c r="U21" s="16">
        <v>592.07000000000005</v>
      </c>
      <c r="V21" s="17">
        <v>393.64</v>
      </c>
      <c r="W21" s="20">
        <f t="shared" si="10"/>
        <v>66.485381796071408</v>
      </c>
      <c r="X21" s="153">
        <f t="shared" si="11"/>
        <v>3</v>
      </c>
      <c r="Y21" s="152">
        <f t="shared" si="12"/>
        <v>9</v>
      </c>
      <c r="Z21" s="19">
        <v>5125.0684000000001</v>
      </c>
      <c r="AA21" s="23">
        <f t="shared" si="13"/>
        <v>88.546447823082246</v>
      </c>
      <c r="AB21" s="153">
        <f t="shared" si="14"/>
        <v>4</v>
      </c>
      <c r="AC21" s="152">
        <f t="shared" si="15"/>
        <v>8</v>
      </c>
      <c r="AD21" s="19">
        <v>0</v>
      </c>
      <c r="AE21" s="20">
        <f t="shared" si="16"/>
        <v>0</v>
      </c>
      <c r="AF21" s="153">
        <v>0</v>
      </c>
      <c r="AG21" s="152">
        <f t="shared" si="17"/>
        <v>0</v>
      </c>
      <c r="AH21" s="19">
        <v>573.96069999999997</v>
      </c>
      <c r="AI21" s="20">
        <f t="shared" si="18"/>
        <v>9.916390808569453</v>
      </c>
      <c r="AJ21" s="153">
        <f t="shared" si="30"/>
        <v>1</v>
      </c>
      <c r="AK21" s="152">
        <f t="shared" si="19"/>
        <v>3</v>
      </c>
      <c r="AL21" s="19">
        <v>2533.9149443699998</v>
      </c>
      <c r="AM21" s="20">
        <f t="shared" si="20"/>
        <v>43.778765452142359</v>
      </c>
      <c r="AN21" s="17">
        <f t="shared" si="21"/>
        <v>3</v>
      </c>
      <c r="AO21" s="21">
        <f t="shared" si="22"/>
        <v>9</v>
      </c>
      <c r="AP21" s="35">
        <f t="shared" si="23"/>
        <v>4.0909090909090908</v>
      </c>
      <c r="AQ21" s="154">
        <f t="shared" si="24"/>
        <v>4</v>
      </c>
      <c r="AR21" s="155">
        <v>3</v>
      </c>
      <c r="AS21" s="42">
        <f t="shared" si="25"/>
        <v>12</v>
      </c>
      <c r="AT21" s="39">
        <f t="shared" si="26"/>
        <v>4</v>
      </c>
      <c r="AU21" s="39">
        <v>1</v>
      </c>
      <c r="AV21" s="46">
        <f t="shared" si="31"/>
        <v>3</v>
      </c>
      <c r="AW21" s="167">
        <f t="shared" si="32"/>
        <v>4</v>
      </c>
      <c r="AX21" s="153">
        <v>3</v>
      </c>
      <c r="AY21" s="182">
        <v>6</v>
      </c>
      <c r="AZ21" s="17">
        <f t="shared" si="27"/>
        <v>18</v>
      </c>
      <c r="BA21" s="197">
        <f t="shared" si="28"/>
        <v>4</v>
      </c>
    </row>
    <row r="22" spans="1:53" ht="14.5" x14ac:dyDescent="0.25">
      <c r="A22" s="119">
        <v>21</v>
      </c>
      <c r="B22" s="15" t="s">
        <v>45</v>
      </c>
      <c r="C22" s="16">
        <v>11055</v>
      </c>
      <c r="D22" s="17">
        <v>4020</v>
      </c>
      <c r="E22" s="152">
        <f t="shared" si="0"/>
        <v>4</v>
      </c>
      <c r="F22" s="19">
        <v>18.500485999999999</v>
      </c>
      <c r="G22" s="20">
        <f t="shared" si="1"/>
        <v>0.16734948891904114</v>
      </c>
      <c r="H22" s="17">
        <f t="shared" si="2"/>
        <v>1</v>
      </c>
      <c r="I22" s="21">
        <f t="shared" si="3"/>
        <v>3</v>
      </c>
      <c r="J22" s="16">
        <v>82.737390000000005</v>
      </c>
      <c r="K22" s="152">
        <f t="shared" si="4"/>
        <v>3</v>
      </c>
      <c r="L22" s="16">
        <v>2</v>
      </c>
      <c r="M22" s="152">
        <f t="shared" si="33"/>
        <v>1</v>
      </c>
      <c r="N22" s="19">
        <v>38.341051</v>
      </c>
      <c r="O22" s="20">
        <f t="shared" si="5"/>
        <v>0.34682090456806874</v>
      </c>
      <c r="P22" s="153">
        <f t="shared" si="6"/>
        <v>1</v>
      </c>
      <c r="Q22" s="152">
        <f t="shared" si="7"/>
        <v>3</v>
      </c>
      <c r="R22" s="19">
        <v>212.04906</v>
      </c>
      <c r="S22" s="17">
        <f t="shared" si="8"/>
        <v>4</v>
      </c>
      <c r="T22" s="21">
        <f t="shared" si="9"/>
        <v>12</v>
      </c>
      <c r="U22" s="16">
        <v>966.22</v>
      </c>
      <c r="V22" s="17">
        <v>681.69</v>
      </c>
      <c r="W22" s="20">
        <f t="shared" si="10"/>
        <v>70.55225517997971</v>
      </c>
      <c r="X22" s="153">
        <f t="shared" si="11"/>
        <v>4</v>
      </c>
      <c r="Y22" s="152">
        <f t="shared" si="12"/>
        <v>12</v>
      </c>
      <c r="Z22" s="19">
        <v>6265.7129999999997</v>
      </c>
      <c r="AA22" s="23">
        <f t="shared" si="13"/>
        <v>56.677639077340572</v>
      </c>
      <c r="AB22" s="153">
        <f t="shared" si="14"/>
        <v>3</v>
      </c>
      <c r="AC22" s="152">
        <f t="shared" si="15"/>
        <v>6</v>
      </c>
      <c r="AD22" s="19">
        <v>0</v>
      </c>
      <c r="AE22" s="20">
        <f t="shared" si="16"/>
        <v>0</v>
      </c>
      <c r="AF22" s="153">
        <v>0</v>
      </c>
      <c r="AG22" s="152">
        <f t="shared" si="17"/>
        <v>0</v>
      </c>
      <c r="AH22" s="19">
        <v>213.61609999999999</v>
      </c>
      <c r="AI22" s="20">
        <f t="shared" si="18"/>
        <v>1.9323030303030304</v>
      </c>
      <c r="AJ22" s="153">
        <f t="shared" si="30"/>
        <v>1</v>
      </c>
      <c r="AK22" s="152">
        <f t="shared" si="19"/>
        <v>3</v>
      </c>
      <c r="AL22" s="19">
        <v>4542.3955026200001</v>
      </c>
      <c r="AM22" s="20">
        <f t="shared" si="20"/>
        <v>41.089059272908187</v>
      </c>
      <c r="AN22" s="17">
        <f t="shared" si="21"/>
        <v>3</v>
      </c>
      <c r="AO22" s="21">
        <f t="shared" si="22"/>
        <v>9</v>
      </c>
      <c r="AP22" s="35">
        <f t="shared" si="23"/>
        <v>5.0909090909090908</v>
      </c>
      <c r="AQ22" s="154">
        <f t="shared" si="24"/>
        <v>4</v>
      </c>
      <c r="AR22" s="155">
        <v>2</v>
      </c>
      <c r="AS22" s="42">
        <f t="shared" si="25"/>
        <v>8</v>
      </c>
      <c r="AT22" s="39">
        <f t="shared" si="26"/>
        <v>3</v>
      </c>
      <c r="AU22" s="39">
        <v>2</v>
      </c>
      <c r="AV22" s="46">
        <f t="shared" si="31"/>
        <v>1</v>
      </c>
      <c r="AW22" s="166">
        <f t="shared" si="32"/>
        <v>3</v>
      </c>
      <c r="AX22" s="153">
        <v>3</v>
      </c>
      <c r="AY22" s="182">
        <v>5</v>
      </c>
      <c r="AZ22" s="17">
        <f t="shared" si="27"/>
        <v>15</v>
      </c>
      <c r="BA22" s="184">
        <f t="shared" si="28"/>
        <v>3</v>
      </c>
    </row>
    <row r="23" spans="1:53" ht="14.5" x14ac:dyDescent="0.25">
      <c r="A23" s="119">
        <v>22</v>
      </c>
      <c r="B23" s="15" t="s">
        <v>46</v>
      </c>
      <c r="C23" s="16">
        <v>10930</v>
      </c>
      <c r="D23" s="17">
        <v>1338</v>
      </c>
      <c r="E23" s="152">
        <f t="shared" si="0"/>
        <v>2</v>
      </c>
      <c r="F23" s="19">
        <v>31.432511999999999</v>
      </c>
      <c r="G23" s="20">
        <f t="shared" si="1"/>
        <v>0.28758016468435499</v>
      </c>
      <c r="H23" s="17">
        <f t="shared" si="2"/>
        <v>1</v>
      </c>
      <c r="I23" s="21">
        <f t="shared" si="3"/>
        <v>3</v>
      </c>
      <c r="J23" s="16">
        <v>57.626649999999998</v>
      </c>
      <c r="K23" s="152">
        <f t="shared" si="4"/>
        <v>3</v>
      </c>
      <c r="L23" s="16">
        <v>125</v>
      </c>
      <c r="M23" s="152">
        <f t="shared" si="33"/>
        <v>4</v>
      </c>
      <c r="N23" s="19">
        <v>122.538026</v>
      </c>
      <c r="O23" s="20">
        <f t="shared" si="5"/>
        <v>1.1211164318389752</v>
      </c>
      <c r="P23" s="153">
        <f t="shared" si="6"/>
        <v>2</v>
      </c>
      <c r="Q23" s="152">
        <f t="shared" si="7"/>
        <v>6</v>
      </c>
      <c r="R23" s="19">
        <v>213.83833999999999</v>
      </c>
      <c r="S23" s="17">
        <f t="shared" si="8"/>
        <v>4</v>
      </c>
      <c r="T23" s="21">
        <f t="shared" si="9"/>
        <v>12</v>
      </c>
      <c r="U23" s="16">
        <v>3197.63</v>
      </c>
      <c r="V23" s="17">
        <v>1293.1300000000001</v>
      </c>
      <c r="W23" s="20">
        <f t="shared" si="10"/>
        <v>40.440263570206689</v>
      </c>
      <c r="X23" s="153">
        <f t="shared" si="11"/>
        <v>3</v>
      </c>
      <c r="Y23" s="152">
        <f t="shared" si="12"/>
        <v>9</v>
      </c>
      <c r="Z23" s="19">
        <v>4473.2782999999999</v>
      </c>
      <c r="AA23" s="23">
        <f t="shared" si="13"/>
        <v>40.926608417200363</v>
      </c>
      <c r="AB23" s="153">
        <f t="shared" si="14"/>
        <v>2</v>
      </c>
      <c r="AC23" s="152">
        <f t="shared" si="15"/>
        <v>4</v>
      </c>
      <c r="AD23" s="19">
        <v>127.10790300000001</v>
      </c>
      <c r="AE23" s="20">
        <f t="shared" si="16"/>
        <v>1.1629268344007322</v>
      </c>
      <c r="AF23" s="153">
        <f>IF(AE23&lt;1,1,IF(AE23&lt;10,2,IF(AE23&lt;15,3,4)))</f>
        <v>2</v>
      </c>
      <c r="AG23" s="152">
        <f t="shared" si="17"/>
        <v>4</v>
      </c>
      <c r="AH23" s="19">
        <v>1537.0162</v>
      </c>
      <c r="AI23" s="20">
        <f t="shared" si="18"/>
        <v>14.062362305580969</v>
      </c>
      <c r="AJ23" s="153">
        <f t="shared" si="30"/>
        <v>2</v>
      </c>
      <c r="AK23" s="152">
        <f t="shared" si="19"/>
        <v>6</v>
      </c>
      <c r="AL23" s="19">
        <v>4111.4682573999999</v>
      </c>
      <c r="AM23" s="20">
        <f t="shared" si="20"/>
        <v>37.616361000914914</v>
      </c>
      <c r="AN23" s="17">
        <f t="shared" si="21"/>
        <v>3</v>
      </c>
      <c r="AO23" s="21">
        <f t="shared" si="22"/>
        <v>9</v>
      </c>
      <c r="AP23" s="35">
        <f t="shared" si="23"/>
        <v>5.6363636363636367</v>
      </c>
      <c r="AQ23" s="154">
        <f t="shared" si="24"/>
        <v>4</v>
      </c>
      <c r="AR23" s="155">
        <v>3</v>
      </c>
      <c r="AS23" s="42">
        <f t="shared" si="25"/>
        <v>12</v>
      </c>
      <c r="AT23" s="39">
        <f t="shared" si="26"/>
        <v>4</v>
      </c>
      <c r="AU23" s="39">
        <v>3</v>
      </c>
      <c r="AV23" s="46">
        <f t="shared" si="31"/>
        <v>1</v>
      </c>
      <c r="AW23" s="166">
        <f t="shared" si="32"/>
        <v>3</v>
      </c>
      <c r="AX23" s="153">
        <v>3</v>
      </c>
      <c r="AY23" s="182">
        <v>7</v>
      </c>
      <c r="AZ23" s="17">
        <f t="shared" si="27"/>
        <v>21</v>
      </c>
      <c r="BA23" s="197">
        <f t="shared" si="28"/>
        <v>4</v>
      </c>
    </row>
    <row r="24" spans="1:53" ht="14.5" x14ac:dyDescent="0.25">
      <c r="A24" s="119">
        <v>23</v>
      </c>
      <c r="B24" s="15" t="s">
        <v>47</v>
      </c>
      <c r="C24" s="16">
        <v>8798</v>
      </c>
      <c r="D24" s="17">
        <v>1235</v>
      </c>
      <c r="E24" s="152">
        <f t="shared" si="0"/>
        <v>2</v>
      </c>
      <c r="F24" s="19">
        <v>40.951332000000001</v>
      </c>
      <c r="G24" s="20">
        <f t="shared" si="1"/>
        <v>0.46546183223459875</v>
      </c>
      <c r="H24" s="17">
        <f t="shared" si="2"/>
        <v>1</v>
      </c>
      <c r="I24" s="21">
        <f t="shared" si="3"/>
        <v>3</v>
      </c>
      <c r="J24" s="16">
        <v>47.021349999999998</v>
      </c>
      <c r="K24" s="152">
        <f t="shared" si="4"/>
        <v>2</v>
      </c>
      <c r="L24" s="16">
        <v>4</v>
      </c>
      <c r="M24" s="152">
        <f t="shared" si="33"/>
        <v>1</v>
      </c>
      <c r="N24" s="19">
        <v>181.200976</v>
      </c>
      <c r="O24" s="20">
        <f t="shared" si="5"/>
        <v>2.0595700841100251</v>
      </c>
      <c r="P24" s="153">
        <f t="shared" si="6"/>
        <v>2</v>
      </c>
      <c r="Q24" s="152">
        <f t="shared" si="7"/>
        <v>6</v>
      </c>
      <c r="R24" s="19">
        <v>186.17951000000002</v>
      </c>
      <c r="S24" s="17">
        <f t="shared" si="8"/>
        <v>3</v>
      </c>
      <c r="T24" s="21">
        <f t="shared" si="9"/>
        <v>9</v>
      </c>
      <c r="U24" s="16">
        <v>1099.07</v>
      </c>
      <c r="V24" s="17">
        <v>628.97</v>
      </c>
      <c r="W24" s="20">
        <f t="shared" si="10"/>
        <v>57.227474137225109</v>
      </c>
      <c r="X24" s="153">
        <f t="shared" si="11"/>
        <v>3</v>
      </c>
      <c r="Y24" s="152">
        <f t="shared" si="12"/>
        <v>9</v>
      </c>
      <c r="Z24" s="19">
        <v>7869.9994999999999</v>
      </c>
      <c r="AA24" s="23">
        <f t="shared" si="13"/>
        <v>89.452142532393722</v>
      </c>
      <c r="AB24" s="153">
        <f t="shared" si="14"/>
        <v>4</v>
      </c>
      <c r="AC24" s="152">
        <f t="shared" si="15"/>
        <v>8</v>
      </c>
      <c r="AD24" s="19">
        <v>0</v>
      </c>
      <c r="AE24" s="20">
        <f t="shared" si="16"/>
        <v>0</v>
      </c>
      <c r="AF24" s="153">
        <v>0</v>
      </c>
      <c r="AG24" s="152">
        <f t="shared" si="17"/>
        <v>0</v>
      </c>
      <c r="AH24" s="19">
        <v>0</v>
      </c>
      <c r="AI24" s="20">
        <f t="shared" si="18"/>
        <v>0</v>
      </c>
      <c r="AJ24" s="153">
        <v>0</v>
      </c>
      <c r="AK24" s="152">
        <f t="shared" si="19"/>
        <v>0</v>
      </c>
      <c r="AL24" s="19">
        <v>3959.93747979</v>
      </c>
      <c r="AM24" s="20">
        <f t="shared" si="20"/>
        <v>45.009518979199818</v>
      </c>
      <c r="AN24" s="17">
        <f t="shared" si="21"/>
        <v>3</v>
      </c>
      <c r="AO24" s="21">
        <f t="shared" si="22"/>
        <v>9</v>
      </c>
      <c r="AP24" s="35">
        <f t="shared" si="23"/>
        <v>4.4545454545454541</v>
      </c>
      <c r="AQ24" s="154">
        <f t="shared" si="24"/>
        <v>4</v>
      </c>
      <c r="AR24" s="155">
        <v>3</v>
      </c>
      <c r="AS24" s="42">
        <f t="shared" si="25"/>
        <v>12</v>
      </c>
      <c r="AT24" s="39">
        <f t="shared" si="26"/>
        <v>4</v>
      </c>
      <c r="AU24" s="39">
        <v>2</v>
      </c>
      <c r="AV24" s="46">
        <f t="shared" si="31"/>
        <v>2</v>
      </c>
      <c r="AW24" s="167">
        <f t="shared" si="32"/>
        <v>4</v>
      </c>
      <c r="AX24" s="153">
        <v>3</v>
      </c>
      <c r="AY24" s="182">
        <v>7</v>
      </c>
      <c r="AZ24" s="17">
        <f t="shared" si="27"/>
        <v>21</v>
      </c>
      <c r="BA24" s="197">
        <f t="shared" si="28"/>
        <v>4</v>
      </c>
    </row>
    <row r="25" spans="1:53" ht="14.5" x14ac:dyDescent="0.25">
      <c r="A25" s="119">
        <v>24</v>
      </c>
      <c r="B25" s="15" t="s">
        <v>48</v>
      </c>
      <c r="C25" s="16">
        <v>8600</v>
      </c>
      <c r="D25" s="17">
        <v>2822</v>
      </c>
      <c r="E25" s="152">
        <f t="shared" si="0"/>
        <v>3</v>
      </c>
      <c r="F25" s="19">
        <v>0.47865200000000002</v>
      </c>
      <c r="G25" s="20">
        <f t="shared" si="1"/>
        <v>5.5657209302325582E-3</v>
      </c>
      <c r="H25" s="17">
        <f t="shared" si="2"/>
        <v>1</v>
      </c>
      <c r="I25" s="21">
        <f t="shared" si="3"/>
        <v>3</v>
      </c>
      <c r="J25" s="16">
        <v>57.709650000000003</v>
      </c>
      <c r="K25" s="152">
        <f t="shared" si="4"/>
        <v>3</v>
      </c>
      <c r="L25" s="16">
        <v>9</v>
      </c>
      <c r="M25" s="152">
        <f t="shared" si="33"/>
        <v>1</v>
      </c>
      <c r="N25" s="19">
        <v>172.28521899999998</v>
      </c>
      <c r="O25" s="20">
        <f t="shared" si="5"/>
        <v>2.0033164999999999</v>
      </c>
      <c r="P25" s="153">
        <f t="shared" si="6"/>
        <v>2</v>
      </c>
      <c r="Q25" s="152">
        <f t="shared" si="7"/>
        <v>6</v>
      </c>
      <c r="R25" s="19">
        <v>151.51595</v>
      </c>
      <c r="S25" s="17">
        <f t="shared" si="8"/>
        <v>3</v>
      </c>
      <c r="T25" s="21">
        <f t="shared" si="9"/>
        <v>9</v>
      </c>
      <c r="U25" s="16">
        <v>658.89</v>
      </c>
      <c r="V25" s="17">
        <v>471.11</v>
      </c>
      <c r="W25" s="20">
        <f t="shared" si="10"/>
        <v>71.500553961966347</v>
      </c>
      <c r="X25" s="153">
        <f t="shared" si="11"/>
        <v>4</v>
      </c>
      <c r="Y25" s="152">
        <f t="shared" si="12"/>
        <v>12</v>
      </c>
      <c r="Z25" s="19">
        <v>8278.3325000000004</v>
      </c>
      <c r="AA25" s="23">
        <f t="shared" si="13"/>
        <v>96.259680232558139</v>
      </c>
      <c r="AB25" s="153">
        <f t="shared" si="14"/>
        <v>4</v>
      </c>
      <c r="AC25" s="152">
        <f t="shared" si="15"/>
        <v>8</v>
      </c>
      <c r="AD25" s="19">
        <v>0</v>
      </c>
      <c r="AE25" s="20">
        <f t="shared" si="16"/>
        <v>0</v>
      </c>
      <c r="AF25" s="153">
        <v>0</v>
      </c>
      <c r="AG25" s="152">
        <f t="shared" si="17"/>
        <v>0</v>
      </c>
      <c r="AH25" s="19">
        <v>5138.1656999999996</v>
      </c>
      <c r="AI25" s="20">
        <f t="shared" si="18"/>
        <v>59.746112790697673</v>
      </c>
      <c r="AJ25" s="153">
        <f>IF(AI25&lt;10,1,IF(AI25&lt;30,2,IF(AI25&lt;60,3,4)))</f>
        <v>3</v>
      </c>
      <c r="AK25" s="152">
        <f t="shared" si="19"/>
        <v>9</v>
      </c>
      <c r="AL25" s="19">
        <v>3590.6793281599998</v>
      </c>
      <c r="AM25" s="20">
        <f t="shared" si="20"/>
        <v>41.752085211162786</v>
      </c>
      <c r="AN25" s="17">
        <f t="shared" si="21"/>
        <v>3</v>
      </c>
      <c r="AO25" s="21">
        <f t="shared" si="22"/>
        <v>9</v>
      </c>
      <c r="AP25" s="35">
        <f t="shared" si="23"/>
        <v>5.7272727272727275</v>
      </c>
      <c r="AQ25" s="154">
        <f t="shared" si="24"/>
        <v>4</v>
      </c>
      <c r="AR25" s="155">
        <v>4</v>
      </c>
      <c r="AS25" s="42">
        <f t="shared" si="25"/>
        <v>16</v>
      </c>
      <c r="AT25" s="39">
        <f t="shared" si="26"/>
        <v>4</v>
      </c>
      <c r="AU25" s="39">
        <v>3</v>
      </c>
      <c r="AV25" s="46">
        <f t="shared" si="31"/>
        <v>1</v>
      </c>
      <c r="AW25" s="166">
        <f t="shared" si="32"/>
        <v>3</v>
      </c>
      <c r="AX25" s="153">
        <v>3</v>
      </c>
      <c r="AY25" s="182">
        <v>7</v>
      </c>
      <c r="AZ25" s="17">
        <f t="shared" si="27"/>
        <v>21</v>
      </c>
      <c r="BA25" s="197">
        <f t="shared" si="28"/>
        <v>4</v>
      </c>
    </row>
    <row r="26" spans="1:53" ht="14.5" x14ac:dyDescent="0.25">
      <c r="A26" s="119">
        <v>25</v>
      </c>
      <c r="B26" s="15" t="s">
        <v>49</v>
      </c>
      <c r="C26" s="16">
        <v>3739</v>
      </c>
      <c r="D26" s="17">
        <v>572</v>
      </c>
      <c r="E26" s="152">
        <f t="shared" si="0"/>
        <v>1</v>
      </c>
      <c r="F26" s="19">
        <v>0.66742200000000007</v>
      </c>
      <c r="G26" s="20">
        <f t="shared" si="1"/>
        <v>1.7850280823749669E-2</v>
      </c>
      <c r="H26" s="17">
        <f t="shared" si="2"/>
        <v>1</v>
      </c>
      <c r="I26" s="21">
        <f t="shared" si="3"/>
        <v>3</v>
      </c>
      <c r="J26" s="16">
        <v>28.844200000000001</v>
      </c>
      <c r="K26" s="152">
        <f t="shared" si="4"/>
        <v>2</v>
      </c>
      <c r="L26" s="16">
        <v>2</v>
      </c>
      <c r="M26" s="152">
        <f t="shared" si="33"/>
        <v>1</v>
      </c>
      <c r="N26" s="19">
        <v>19.965064000000002</v>
      </c>
      <c r="O26" s="20">
        <f t="shared" si="5"/>
        <v>0.53396801283765716</v>
      </c>
      <c r="P26" s="153">
        <f t="shared" si="6"/>
        <v>1</v>
      </c>
      <c r="Q26" s="152">
        <f t="shared" si="7"/>
        <v>3</v>
      </c>
      <c r="R26" s="19">
        <v>58.566019999999995</v>
      </c>
      <c r="S26" s="17">
        <f t="shared" si="8"/>
        <v>1</v>
      </c>
      <c r="T26" s="21">
        <f t="shared" si="9"/>
        <v>3</v>
      </c>
      <c r="U26" s="16">
        <v>520.4</v>
      </c>
      <c r="V26" s="17">
        <v>234.14</v>
      </c>
      <c r="W26" s="20">
        <f t="shared" si="10"/>
        <v>44.992313604919296</v>
      </c>
      <c r="X26" s="153">
        <f t="shared" si="11"/>
        <v>3</v>
      </c>
      <c r="Y26" s="152">
        <f t="shared" si="12"/>
        <v>9</v>
      </c>
      <c r="Z26" s="19">
        <v>3385.4146999999998</v>
      </c>
      <c r="AA26" s="23">
        <f t="shared" si="13"/>
        <v>90.543319069269856</v>
      </c>
      <c r="AB26" s="153">
        <f t="shared" si="14"/>
        <v>4</v>
      </c>
      <c r="AC26" s="152">
        <f t="shared" si="15"/>
        <v>8</v>
      </c>
      <c r="AD26" s="19">
        <v>4.6259980000000001</v>
      </c>
      <c r="AE26" s="20">
        <f t="shared" si="16"/>
        <v>0.12372286707675849</v>
      </c>
      <c r="AF26" s="153">
        <f>IF(AE26&lt;1,1,IF(AE26&lt;10,2,IF(AE26&lt;15,3,4)))</f>
        <v>1</v>
      </c>
      <c r="AG26" s="152">
        <f t="shared" si="17"/>
        <v>2</v>
      </c>
      <c r="AH26" s="19">
        <v>1868.9023</v>
      </c>
      <c r="AI26" s="20">
        <f t="shared" si="18"/>
        <v>49.98401444236427</v>
      </c>
      <c r="AJ26" s="153">
        <f>IF(AI26&lt;10,1,IF(AI26&lt;30,2,IF(AI26&lt;60,3,4)))</f>
        <v>3</v>
      </c>
      <c r="AK26" s="152">
        <f t="shared" si="19"/>
        <v>9</v>
      </c>
      <c r="AL26" s="19">
        <v>2531.4948450000002</v>
      </c>
      <c r="AM26" s="20">
        <f t="shared" si="20"/>
        <v>67.705130917357593</v>
      </c>
      <c r="AN26" s="17">
        <f t="shared" si="21"/>
        <v>4</v>
      </c>
      <c r="AO26" s="21">
        <f t="shared" si="22"/>
        <v>12</v>
      </c>
      <c r="AP26" s="35">
        <f t="shared" si="23"/>
        <v>4.8181818181818183</v>
      </c>
      <c r="AQ26" s="154">
        <f t="shared" si="24"/>
        <v>4</v>
      </c>
      <c r="AR26" s="155">
        <v>1</v>
      </c>
      <c r="AS26" s="42">
        <f t="shared" si="25"/>
        <v>4</v>
      </c>
      <c r="AT26" s="39">
        <f t="shared" si="26"/>
        <v>2</v>
      </c>
      <c r="AU26" s="39">
        <v>2</v>
      </c>
      <c r="AV26" s="46">
        <f t="shared" si="31"/>
        <v>0</v>
      </c>
      <c r="AW26" s="165">
        <f t="shared" si="32"/>
        <v>2</v>
      </c>
      <c r="AX26" s="153">
        <v>3</v>
      </c>
      <c r="AY26" s="182">
        <v>5</v>
      </c>
      <c r="AZ26" s="17">
        <f t="shared" si="27"/>
        <v>15</v>
      </c>
      <c r="BA26" s="184">
        <f t="shared" si="28"/>
        <v>3</v>
      </c>
    </row>
    <row r="27" spans="1:53" ht="15" thickBot="1" x14ac:dyDescent="0.3">
      <c r="A27" s="132">
        <v>26</v>
      </c>
      <c r="B27" s="25" t="s">
        <v>50</v>
      </c>
      <c r="C27" s="26">
        <v>8155</v>
      </c>
      <c r="D27" s="27">
        <v>1782</v>
      </c>
      <c r="E27" s="156">
        <f t="shared" si="0"/>
        <v>2</v>
      </c>
      <c r="F27" s="29">
        <v>21.110782</v>
      </c>
      <c r="G27" s="30">
        <f t="shared" si="1"/>
        <v>0.25886918454935626</v>
      </c>
      <c r="H27" s="27">
        <f t="shared" si="2"/>
        <v>1</v>
      </c>
      <c r="I27" s="31">
        <f t="shared" si="3"/>
        <v>3</v>
      </c>
      <c r="J27" s="26">
        <v>69.088250000000002</v>
      </c>
      <c r="K27" s="156">
        <f t="shared" si="4"/>
        <v>3</v>
      </c>
      <c r="L27" s="26">
        <v>0</v>
      </c>
      <c r="M27" s="156">
        <v>0</v>
      </c>
      <c r="N27" s="29">
        <v>62.631841000000001</v>
      </c>
      <c r="O27" s="30">
        <f t="shared" si="5"/>
        <v>0.76801767014101774</v>
      </c>
      <c r="P27" s="157">
        <f t="shared" si="6"/>
        <v>1</v>
      </c>
      <c r="Q27" s="156">
        <f t="shared" si="7"/>
        <v>3</v>
      </c>
      <c r="R27" s="29">
        <v>152.90742</v>
      </c>
      <c r="S27" s="27">
        <f t="shared" si="8"/>
        <v>3</v>
      </c>
      <c r="T27" s="31">
        <f t="shared" si="9"/>
        <v>9</v>
      </c>
      <c r="U27" s="26">
        <v>839.89</v>
      </c>
      <c r="V27" s="27">
        <v>602.19000000000005</v>
      </c>
      <c r="W27" s="30">
        <f t="shared" si="10"/>
        <v>71.698674826465378</v>
      </c>
      <c r="X27" s="157">
        <f t="shared" si="11"/>
        <v>4</v>
      </c>
      <c r="Y27" s="156">
        <f t="shared" si="12"/>
        <v>12</v>
      </c>
      <c r="Z27" s="29">
        <v>4856.0505000000003</v>
      </c>
      <c r="AA27" s="33">
        <f t="shared" si="13"/>
        <v>59.546909871244637</v>
      </c>
      <c r="AB27" s="157">
        <f t="shared" si="14"/>
        <v>3</v>
      </c>
      <c r="AC27" s="156">
        <f t="shared" si="15"/>
        <v>6</v>
      </c>
      <c r="AD27" s="29">
        <v>0</v>
      </c>
      <c r="AE27" s="30">
        <f t="shared" si="16"/>
        <v>0</v>
      </c>
      <c r="AF27" s="157">
        <v>0</v>
      </c>
      <c r="AG27" s="156">
        <f t="shared" si="17"/>
        <v>0</v>
      </c>
      <c r="AH27" s="29">
        <v>3948.0073000000002</v>
      </c>
      <c r="AI27" s="30">
        <f t="shared" si="18"/>
        <v>48.41210668301656</v>
      </c>
      <c r="AJ27" s="157">
        <f>IF(AI27&lt;10,1,IF(AI27&lt;30,2,IF(AI27&lt;60,3,4)))</f>
        <v>3</v>
      </c>
      <c r="AK27" s="156">
        <f t="shared" si="19"/>
        <v>9</v>
      </c>
      <c r="AL27" s="29">
        <v>3396.7551507899998</v>
      </c>
      <c r="AM27" s="30">
        <f t="shared" si="20"/>
        <v>41.652423676149596</v>
      </c>
      <c r="AN27" s="27">
        <f t="shared" si="21"/>
        <v>3</v>
      </c>
      <c r="AO27" s="31">
        <f t="shared" si="22"/>
        <v>9</v>
      </c>
      <c r="AP27" s="35">
        <f t="shared" si="23"/>
        <v>5.0909090909090908</v>
      </c>
      <c r="AQ27" s="158">
        <f t="shared" si="24"/>
        <v>4</v>
      </c>
      <c r="AR27" s="155">
        <v>2</v>
      </c>
      <c r="AS27" s="42">
        <f t="shared" si="25"/>
        <v>8</v>
      </c>
      <c r="AT27" s="40">
        <f t="shared" si="26"/>
        <v>3</v>
      </c>
      <c r="AU27" s="40">
        <v>1</v>
      </c>
      <c r="AV27" s="46">
        <f t="shared" si="31"/>
        <v>2</v>
      </c>
      <c r="AW27" s="168">
        <f t="shared" si="32"/>
        <v>4</v>
      </c>
      <c r="AX27" s="153">
        <v>3</v>
      </c>
      <c r="AY27" s="182">
        <v>5</v>
      </c>
      <c r="AZ27" s="17">
        <f t="shared" si="27"/>
        <v>15</v>
      </c>
      <c r="BA27" s="184">
        <f t="shared" si="28"/>
        <v>3</v>
      </c>
    </row>
  </sheetData>
  <sortState xmlns:xlrd2="http://schemas.microsoft.com/office/spreadsheetml/2017/richdata2" ref="A2:BA27">
    <sortCondition ref="A2:A2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27"/>
  <sheetViews>
    <sheetView topLeftCell="Q1" zoomScale="70" zoomScaleNormal="70" workbookViewId="0">
      <selection activeCell="AB1" sqref="AB1"/>
    </sheetView>
  </sheetViews>
  <sheetFormatPr defaultColWidth="9.1796875" defaultRowHeight="12.5" x14ac:dyDescent="0.25"/>
  <cols>
    <col min="1" max="1" width="12" style="83" customWidth="1"/>
    <col min="2" max="2" width="25.26953125" style="83" bestFit="1" customWidth="1"/>
    <col min="3" max="4" width="9.1796875" style="83"/>
    <col min="5" max="5" width="15.453125" style="83" customWidth="1"/>
    <col min="6" max="6" width="9.1796875" style="83"/>
    <col min="7" max="7" width="18" style="83" customWidth="1"/>
    <col min="8" max="8" width="16.453125" style="83" customWidth="1"/>
    <col min="9" max="9" width="9.1796875" style="83"/>
    <col min="10" max="10" width="18.54296875" style="83" customWidth="1"/>
    <col min="11" max="11" width="11.81640625" style="83" customWidth="1"/>
    <col min="12" max="12" width="16.26953125" style="83" customWidth="1"/>
    <col min="13" max="19" width="9.1796875" style="83"/>
    <col min="20" max="20" width="23" style="83" customWidth="1"/>
    <col min="21" max="24" width="9.1796875" style="83"/>
    <col min="25" max="25" width="17.26953125" style="83" customWidth="1"/>
    <col min="26" max="34" width="9.1796875" style="83"/>
    <col min="35" max="35" width="9.1796875" style="84"/>
    <col min="36" max="37" width="9.1796875" style="83"/>
    <col min="38" max="38" width="12.453125" style="83" customWidth="1"/>
    <col min="39" max="39" width="13.81640625" style="83" customWidth="1"/>
    <col min="40" max="40" width="16.26953125" style="83" customWidth="1"/>
    <col min="41" max="41" width="9.1796875" style="83"/>
    <col min="42" max="42" width="14.7265625" style="83" customWidth="1"/>
    <col min="43" max="16384" width="9.1796875" style="83"/>
  </cols>
  <sheetData>
    <row r="1" spans="1:46" ht="169" x14ac:dyDescent="0.25">
      <c r="A1" s="159" t="s">
        <v>0</v>
      </c>
      <c r="B1" s="113" t="s">
        <v>51</v>
      </c>
      <c r="C1" s="9" t="s">
        <v>1</v>
      </c>
      <c r="D1" s="10" t="s">
        <v>2</v>
      </c>
      <c r="E1" s="54" t="s">
        <v>58</v>
      </c>
      <c r="F1" s="9" t="s">
        <v>3</v>
      </c>
      <c r="G1" s="10" t="s">
        <v>54</v>
      </c>
      <c r="H1" s="54" t="s">
        <v>59</v>
      </c>
      <c r="I1" s="9" t="s">
        <v>4</v>
      </c>
      <c r="J1" s="54" t="s">
        <v>60</v>
      </c>
      <c r="K1" s="9" t="s">
        <v>5</v>
      </c>
      <c r="L1" s="54" t="s">
        <v>61</v>
      </c>
      <c r="M1" s="9" t="s">
        <v>6</v>
      </c>
      <c r="N1" s="12" t="s">
        <v>55</v>
      </c>
      <c r="O1" s="54" t="s">
        <v>62</v>
      </c>
      <c r="P1" s="9" t="s">
        <v>7</v>
      </c>
      <c r="Q1" s="54" t="s">
        <v>65</v>
      </c>
      <c r="R1" s="9" t="s">
        <v>8</v>
      </c>
      <c r="S1" s="10" t="s">
        <v>9</v>
      </c>
      <c r="T1" s="10" t="s">
        <v>10</v>
      </c>
      <c r="U1" s="54" t="s">
        <v>66</v>
      </c>
      <c r="V1" s="9" t="s">
        <v>11</v>
      </c>
      <c r="W1" s="10" t="s">
        <v>84</v>
      </c>
      <c r="X1" s="54" t="s">
        <v>79</v>
      </c>
      <c r="Y1" s="52" t="s">
        <v>12</v>
      </c>
      <c r="Z1" s="53" t="s">
        <v>13</v>
      </c>
      <c r="AA1" s="54" t="s">
        <v>70</v>
      </c>
      <c r="AB1" s="52" t="s">
        <v>14</v>
      </c>
      <c r="AC1" s="53" t="s">
        <v>88</v>
      </c>
      <c r="AD1" s="113" t="s">
        <v>72</v>
      </c>
      <c r="AE1" s="52" t="s">
        <v>15</v>
      </c>
      <c r="AF1" s="53" t="s">
        <v>16</v>
      </c>
      <c r="AG1" s="53" t="s">
        <v>73</v>
      </c>
      <c r="AH1" s="54" t="s">
        <v>81</v>
      </c>
      <c r="AI1" s="81" t="s">
        <v>56</v>
      </c>
      <c r="AJ1" s="82" t="s">
        <v>57</v>
      </c>
      <c r="AK1" s="114" t="s">
        <v>17</v>
      </c>
      <c r="AL1" s="115" t="s">
        <v>18</v>
      </c>
      <c r="AM1" s="116" t="s">
        <v>19</v>
      </c>
      <c r="AN1" s="116" t="s">
        <v>20</v>
      </c>
      <c r="AO1" s="117" t="s">
        <v>21</v>
      </c>
      <c r="AP1" s="116" t="s">
        <v>22</v>
      </c>
      <c r="AQ1" s="118" t="s">
        <v>23</v>
      </c>
      <c r="AR1" s="118" t="s">
        <v>24</v>
      </c>
      <c r="AS1" s="118" t="s">
        <v>25</v>
      </c>
      <c r="AT1" s="118" t="s">
        <v>26</v>
      </c>
    </row>
    <row r="2" spans="1:46" ht="14.5" x14ac:dyDescent="0.25">
      <c r="A2" s="119">
        <v>1</v>
      </c>
      <c r="B2" s="15" t="s">
        <v>27</v>
      </c>
      <c r="C2" s="120">
        <v>24016</v>
      </c>
      <c r="D2" s="121">
        <v>4069</v>
      </c>
      <c r="E2" s="122">
        <f t="shared" ref="E2:E27" si="0">IF(D2&lt;1000,1,IF(D2&lt;2000,2,IF(D2&lt;3000,3,4)))</f>
        <v>4</v>
      </c>
      <c r="F2" s="123">
        <v>33.001579</v>
      </c>
      <c r="G2" s="124">
        <f t="shared" ref="G2:G27" si="1">(F2/C2)*100</f>
        <v>0.13741496918720852</v>
      </c>
      <c r="H2" s="125">
        <f t="shared" ref="H2:H27" si="2">IF(G2&lt;1,1,IF(G2&lt;1,2,IF(G2&lt;4,3,4)))</f>
        <v>1</v>
      </c>
      <c r="I2" s="120">
        <v>150.23260999999999</v>
      </c>
      <c r="J2" s="122">
        <f t="shared" ref="J2:J27" si="3">IF(I2&lt;10,1,IF(I2&lt;50,2,IF(I2&lt;100,3,4)))</f>
        <v>4</v>
      </c>
      <c r="K2" s="120">
        <v>16</v>
      </c>
      <c r="L2" s="122">
        <f>IF(K2&lt;20,1,IF(K2&lt;50,2,IF(K2&lt;100,3,4)))</f>
        <v>1</v>
      </c>
      <c r="M2" s="123">
        <v>276.60380299999997</v>
      </c>
      <c r="N2" s="124">
        <f t="shared" ref="N2:N27" si="4">M2/C2*100</f>
        <v>1.1517480138241172</v>
      </c>
      <c r="O2" s="122">
        <f t="shared" ref="O2:O27" si="5">IF(N2&lt;1,1,IF(N2&lt;7,2,IF(N2&lt;7.5,3,4)))</f>
        <v>2</v>
      </c>
      <c r="P2" s="123">
        <v>330.36003000000005</v>
      </c>
      <c r="Q2" s="125">
        <f t="shared" ref="Q2:Q27" si="6">IF(P2&lt;100,1,IF(P2&lt;150,2,IF(P2&lt;200,3,4)))</f>
        <v>4</v>
      </c>
      <c r="R2" s="120">
        <v>1983.64</v>
      </c>
      <c r="S2" s="121">
        <v>1105.55</v>
      </c>
      <c r="T2" s="124">
        <f t="shared" ref="T2:T27" si="7">S2/R2*100</f>
        <v>55.733399205500987</v>
      </c>
      <c r="U2" s="122">
        <f t="shared" ref="U2:U27" si="8">IF(T2&lt;10,1,IF(T2&lt;40,2,IF(T2&lt;70,3,4)))</f>
        <v>3</v>
      </c>
      <c r="V2" s="123">
        <v>6473.2362999999996</v>
      </c>
      <c r="W2" s="126">
        <f t="shared" ref="W2:W27" si="9">V2/C2*100</f>
        <v>26.953848684210524</v>
      </c>
      <c r="X2" s="122">
        <f t="shared" ref="X2:X27" si="10">IF(W2&lt;25,1,IF(W2&lt;50,2,IF(W2&lt;75,3,4)))</f>
        <v>2</v>
      </c>
      <c r="Y2" s="123">
        <v>0</v>
      </c>
      <c r="Z2" s="124">
        <f t="shared" ref="Z2:Z27" si="11">Y2/C2*100</f>
        <v>0</v>
      </c>
      <c r="AA2" s="122">
        <v>0</v>
      </c>
      <c r="AB2" s="123">
        <v>8796.4411999999993</v>
      </c>
      <c r="AC2" s="124">
        <f t="shared" ref="AC2:AC27" si="12">AB2/C2*100</f>
        <v>36.627420053297797</v>
      </c>
      <c r="AD2" s="122">
        <f>IF(AC2&lt;10,1,IF(AC2&lt;30,2,IF(AC2&lt;60,3,4)))</f>
        <v>3</v>
      </c>
      <c r="AE2" s="123">
        <v>7567.8963120899998</v>
      </c>
      <c r="AF2" s="124">
        <f t="shared" ref="AF2:AF27" si="13">AE2/C2*100</f>
        <v>31.51189337146069</v>
      </c>
      <c r="AG2" s="121">
        <f t="shared" ref="AG2:AG27" si="14">IF(AF2&lt;10,1,IF(AF2&lt;30,2,IF(AF2&lt;60,3,4)))</f>
        <v>3</v>
      </c>
      <c r="AH2" s="125">
        <f t="shared" ref="AH2:AH27" si="15">AG2*3</f>
        <v>9</v>
      </c>
      <c r="AI2" s="127">
        <f t="shared" ref="AI2:AI27" si="16">(AH2+AD2+AA2+X2+U2+Q2+O2+L2+J2+H2+E2)/11</f>
        <v>3</v>
      </c>
      <c r="AJ2" s="140">
        <f t="shared" ref="AJ2:AJ27" si="17">IF(AI2&lt;2,1,IF(AI2&lt;3,2,IF(AI2&lt;4,3,4)))</f>
        <v>3</v>
      </c>
      <c r="AK2" s="128">
        <v>3</v>
      </c>
      <c r="AL2" s="129">
        <f t="shared" ref="AL2:AL27" si="18">AJ2*AK2</f>
        <v>9</v>
      </c>
      <c r="AM2" s="39">
        <f t="shared" ref="AM2:AM27" si="19">IF(AL2&lt;3,1,IF(AL2&lt;5,2,IF(AL2&lt;12,3,4)))</f>
        <v>3</v>
      </c>
      <c r="AN2" s="39">
        <v>2</v>
      </c>
      <c r="AO2" s="130">
        <f>AM2-AN2</f>
        <v>1</v>
      </c>
      <c r="AP2" s="175">
        <f>IF(AO2&lt;-1,1,IF(AO2&lt;1,2,IF(AO2=1,3,4)))</f>
        <v>3</v>
      </c>
      <c r="AQ2" s="131">
        <v>2</v>
      </c>
      <c r="AR2" s="182">
        <v>7</v>
      </c>
      <c r="AS2" s="121">
        <f>AQ2*AR2</f>
        <v>14</v>
      </c>
      <c r="AT2" s="198">
        <f>IF(AS2&lt;6,1,IF(AS2&lt;12,2,IF(AS2&lt;18,3,4)))</f>
        <v>3</v>
      </c>
    </row>
    <row r="3" spans="1:46" ht="14.5" x14ac:dyDescent="0.25">
      <c r="A3" s="119">
        <v>2</v>
      </c>
      <c r="B3" s="15" t="s">
        <v>28</v>
      </c>
      <c r="C3" s="120">
        <v>3218</v>
      </c>
      <c r="D3" s="121">
        <v>1040</v>
      </c>
      <c r="E3" s="122">
        <f t="shared" si="0"/>
        <v>2</v>
      </c>
      <c r="F3" s="123">
        <v>0.60615600000000003</v>
      </c>
      <c r="G3" s="124">
        <f t="shared" si="1"/>
        <v>1.883642013673089E-2</v>
      </c>
      <c r="H3" s="125">
        <f t="shared" si="2"/>
        <v>1</v>
      </c>
      <c r="I3" s="120">
        <v>28.398439999999997</v>
      </c>
      <c r="J3" s="122">
        <f t="shared" si="3"/>
        <v>2</v>
      </c>
      <c r="K3" s="120">
        <v>0</v>
      </c>
      <c r="L3" s="122">
        <v>0</v>
      </c>
      <c r="M3" s="123">
        <v>9.2501309999999997</v>
      </c>
      <c r="N3" s="124">
        <f t="shared" si="4"/>
        <v>0.28744968924798009</v>
      </c>
      <c r="O3" s="122">
        <f t="shared" si="5"/>
        <v>1</v>
      </c>
      <c r="P3" s="123">
        <v>28.250869999999999</v>
      </c>
      <c r="Q3" s="125">
        <f t="shared" si="6"/>
        <v>1</v>
      </c>
      <c r="R3" s="120">
        <v>244.9</v>
      </c>
      <c r="S3" s="121">
        <v>129.72999999999999</v>
      </c>
      <c r="T3" s="124">
        <f t="shared" si="7"/>
        <v>52.972641894650877</v>
      </c>
      <c r="U3" s="122">
        <f t="shared" si="8"/>
        <v>3</v>
      </c>
      <c r="V3" s="123">
        <v>3179.7833000000001</v>
      </c>
      <c r="W3" s="126">
        <f t="shared" si="9"/>
        <v>98.812408328154135</v>
      </c>
      <c r="X3" s="122">
        <f t="shared" si="10"/>
        <v>4</v>
      </c>
      <c r="Y3" s="123">
        <v>0</v>
      </c>
      <c r="Z3" s="124">
        <f t="shared" si="11"/>
        <v>0</v>
      </c>
      <c r="AA3" s="122">
        <v>0</v>
      </c>
      <c r="AB3" s="123">
        <v>2705.7498999999998</v>
      </c>
      <c r="AC3" s="124">
        <f t="shared" si="12"/>
        <v>84.081724673710369</v>
      </c>
      <c r="AD3" s="122">
        <f>IF(AC3&lt;10,1,IF(AC3&lt;30,2,IF(AC3&lt;60,3,4)))</f>
        <v>4</v>
      </c>
      <c r="AE3" s="123">
        <v>1819.9798080999999</v>
      </c>
      <c r="AF3" s="124">
        <f t="shared" si="13"/>
        <v>56.556240152268487</v>
      </c>
      <c r="AG3" s="121">
        <f t="shared" si="14"/>
        <v>3</v>
      </c>
      <c r="AH3" s="125">
        <f t="shared" si="15"/>
        <v>9</v>
      </c>
      <c r="AI3" s="127">
        <f t="shared" si="16"/>
        <v>2.4545454545454546</v>
      </c>
      <c r="AJ3" s="140">
        <f t="shared" si="17"/>
        <v>2</v>
      </c>
      <c r="AK3" s="128">
        <v>3</v>
      </c>
      <c r="AL3" s="129">
        <f t="shared" si="18"/>
        <v>6</v>
      </c>
      <c r="AM3" s="39">
        <f t="shared" si="19"/>
        <v>3</v>
      </c>
      <c r="AN3" s="39">
        <v>1</v>
      </c>
      <c r="AO3" s="130">
        <f>AM3-AN3</f>
        <v>2</v>
      </c>
      <c r="AP3" s="174">
        <f>IF(AO3&lt;-1,1,IF(AO3&lt;1,2,IF(AO3=1,3,4)))</f>
        <v>4</v>
      </c>
      <c r="AQ3" s="131">
        <v>2</v>
      </c>
      <c r="AR3" s="182">
        <v>7</v>
      </c>
      <c r="AS3" s="121">
        <f t="shared" ref="AS3:AS27" si="20">AQ3*AR3</f>
        <v>14</v>
      </c>
      <c r="AT3" s="198">
        <f t="shared" ref="AT3:AT27" si="21">IF(AS3&lt;6,1,IF(AS3&lt;12,2,IF(AS3&lt;18,3,4)))</f>
        <v>3</v>
      </c>
    </row>
    <row r="4" spans="1:46" ht="14.5" x14ac:dyDescent="0.25">
      <c r="A4" s="119">
        <v>3</v>
      </c>
      <c r="B4" s="24" t="s">
        <v>52</v>
      </c>
      <c r="C4" s="120">
        <v>1151</v>
      </c>
      <c r="D4" s="121">
        <v>179</v>
      </c>
      <c r="E4" s="122">
        <f t="shared" si="0"/>
        <v>1</v>
      </c>
      <c r="F4" s="123">
        <v>0.36213800000000002</v>
      </c>
      <c r="G4" s="124">
        <f t="shared" si="1"/>
        <v>3.1462901824500442E-2</v>
      </c>
      <c r="H4" s="125">
        <f t="shared" si="2"/>
        <v>1</v>
      </c>
      <c r="I4" s="120">
        <v>6.0833999999999993</v>
      </c>
      <c r="J4" s="122">
        <f t="shared" si="3"/>
        <v>1</v>
      </c>
      <c r="K4" s="120">
        <v>8</v>
      </c>
      <c r="L4" s="122">
        <f t="shared" ref="L4:L14" si="22">IF(K4&lt;20,1,IF(K4&lt;50,2,IF(K4&lt;100,3,4)))</f>
        <v>1</v>
      </c>
      <c r="M4" s="123">
        <v>11.295439</v>
      </c>
      <c r="N4" s="124">
        <f t="shared" si="4"/>
        <v>0.98135873153779329</v>
      </c>
      <c r="O4" s="122">
        <f t="shared" si="5"/>
        <v>1</v>
      </c>
      <c r="P4" s="123">
        <v>12.434059999999999</v>
      </c>
      <c r="Q4" s="125">
        <f t="shared" si="6"/>
        <v>1</v>
      </c>
      <c r="R4" s="120">
        <v>500.85</v>
      </c>
      <c r="S4" s="121">
        <v>170.44</v>
      </c>
      <c r="T4" s="124">
        <f t="shared" si="7"/>
        <v>34.030148747129878</v>
      </c>
      <c r="U4" s="122">
        <f t="shared" si="8"/>
        <v>2</v>
      </c>
      <c r="V4" s="123">
        <v>85.769499999999994</v>
      </c>
      <c r="W4" s="126">
        <f t="shared" si="9"/>
        <v>7.4517376194613378</v>
      </c>
      <c r="X4" s="122">
        <f t="shared" si="10"/>
        <v>1</v>
      </c>
      <c r="Y4" s="123">
        <v>0</v>
      </c>
      <c r="Z4" s="124">
        <f t="shared" si="11"/>
        <v>0</v>
      </c>
      <c r="AA4" s="122">
        <v>0</v>
      </c>
      <c r="AB4" s="123">
        <v>0</v>
      </c>
      <c r="AC4" s="124">
        <f t="shared" si="12"/>
        <v>0</v>
      </c>
      <c r="AD4" s="122">
        <v>0</v>
      </c>
      <c r="AE4" s="123">
        <v>140.276665334</v>
      </c>
      <c r="AF4" s="124">
        <f t="shared" si="13"/>
        <v>12.187373182797568</v>
      </c>
      <c r="AG4" s="121">
        <f t="shared" si="14"/>
        <v>2</v>
      </c>
      <c r="AH4" s="125">
        <f t="shared" si="15"/>
        <v>6</v>
      </c>
      <c r="AI4" s="127">
        <f t="shared" si="16"/>
        <v>1.3636363636363635</v>
      </c>
      <c r="AJ4" s="140">
        <f t="shared" si="17"/>
        <v>1</v>
      </c>
      <c r="AK4" s="128">
        <v>4</v>
      </c>
      <c r="AL4" s="129">
        <f t="shared" si="18"/>
        <v>4</v>
      </c>
      <c r="AM4" s="39">
        <f t="shared" si="19"/>
        <v>2</v>
      </c>
      <c r="AN4" s="39">
        <v>2</v>
      </c>
      <c r="AO4" s="130">
        <f>AM4-AN4</f>
        <v>0</v>
      </c>
      <c r="AP4" s="176">
        <f>IF(AO4&lt;-1,1,IF(AO4&lt;1,2,IF(AO4=1,3,4)))</f>
        <v>2</v>
      </c>
      <c r="AQ4" s="131">
        <v>2</v>
      </c>
      <c r="AR4" s="182">
        <v>7</v>
      </c>
      <c r="AS4" s="121">
        <f t="shared" si="20"/>
        <v>14</v>
      </c>
      <c r="AT4" s="198">
        <f t="shared" si="21"/>
        <v>3</v>
      </c>
    </row>
    <row r="5" spans="1:46" ht="14.5" x14ac:dyDescent="0.25">
      <c r="A5" s="119">
        <v>4</v>
      </c>
      <c r="B5" s="15" t="s">
        <v>29</v>
      </c>
      <c r="C5" s="120">
        <v>2072</v>
      </c>
      <c r="D5" s="121">
        <v>733</v>
      </c>
      <c r="E5" s="122">
        <f t="shared" si="0"/>
        <v>1</v>
      </c>
      <c r="F5" s="123">
        <v>2.5038650000000002</v>
      </c>
      <c r="G5" s="124">
        <f t="shared" si="1"/>
        <v>0.12084290540540542</v>
      </c>
      <c r="H5" s="125">
        <f t="shared" si="2"/>
        <v>1</v>
      </c>
      <c r="I5" s="120">
        <v>17.450020000000002</v>
      </c>
      <c r="J5" s="122">
        <f t="shared" si="3"/>
        <v>2</v>
      </c>
      <c r="K5" s="120">
        <v>7</v>
      </c>
      <c r="L5" s="122">
        <f t="shared" si="22"/>
        <v>1</v>
      </c>
      <c r="M5" s="123">
        <v>8.1199349999999999</v>
      </c>
      <c r="N5" s="124">
        <f t="shared" si="4"/>
        <v>0.39188875482625485</v>
      </c>
      <c r="O5" s="122">
        <f t="shared" si="5"/>
        <v>1</v>
      </c>
      <c r="P5" s="123">
        <v>52.636650000000003</v>
      </c>
      <c r="Q5" s="125">
        <f t="shared" si="6"/>
        <v>1</v>
      </c>
      <c r="R5" s="120">
        <v>711.89</v>
      </c>
      <c r="S5" s="121">
        <v>525.46</v>
      </c>
      <c r="T5" s="124">
        <f t="shared" si="7"/>
        <v>73.811965331722604</v>
      </c>
      <c r="U5" s="122">
        <f t="shared" si="8"/>
        <v>4</v>
      </c>
      <c r="V5" s="123">
        <v>562.21299999999997</v>
      </c>
      <c r="W5" s="126">
        <f t="shared" si="9"/>
        <v>27.133832046332046</v>
      </c>
      <c r="X5" s="122">
        <f t="shared" si="10"/>
        <v>2</v>
      </c>
      <c r="Y5" s="123">
        <v>0</v>
      </c>
      <c r="Z5" s="124">
        <f t="shared" si="11"/>
        <v>0</v>
      </c>
      <c r="AA5" s="122">
        <v>0</v>
      </c>
      <c r="AB5" s="123">
        <v>582.20360000000005</v>
      </c>
      <c r="AC5" s="124">
        <f t="shared" si="12"/>
        <v>28.098629343629344</v>
      </c>
      <c r="AD5" s="122">
        <f t="shared" ref="AD5:AD23" si="23">IF(AC5&lt;10,1,IF(AC5&lt;30,2,IF(AC5&lt;60,3,4)))</f>
        <v>2</v>
      </c>
      <c r="AE5" s="123">
        <v>1068.64684708</v>
      </c>
      <c r="AF5" s="124">
        <f t="shared" si="13"/>
        <v>51.575620032818534</v>
      </c>
      <c r="AG5" s="121">
        <f t="shared" si="14"/>
        <v>3</v>
      </c>
      <c r="AH5" s="125">
        <f t="shared" si="15"/>
        <v>9</v>
      </c>
      <c r="AI5" s="127">
        <f t="shared" si="16"/>
        <v>2.1818181818181817</v>
      </c>
      <c r="AJ5" s="140">
        <f t="shared" si="17"/>
        <v>2</v>
      </c>
      <c r="AK5" s="128">
        <v>3</v>
      </c>
      <c r="AL5" s="129">
        <f t="shared" si="18"/>
        <v>6</v>
      </c>
      <c r="AM5" s="39">
        <f t="shared" si="19"/>
        <v>3</v>
      </c>
      <c r="AN5" s="39">
        <v>2</v>
      </c>
      <c r="AO5" s="130">
        <f>AM5-AN5</f>
        <v>1</v>
      </c>
      <c r="AP5" s="175">
        <f>IF(AO5&lt;-1,1,IF(AO5&lt;1,2,IF(AO5=1,3,4)))</f>
        <v>3</v>
      </c>
      <c r="AQ5" s="131">
        <v>2</v>
      </c>
      <c r="AR5" s="182">
        <v>7</v>
      </c>
      <c r="AS5" s="121">
        <f t="shared" si="20"/>
        <v>14</v>
      </c>
      <c r="AT5" s="198">
        <f t="shared" si="21"/>
        <v>3</v>
      </c>
    </row>
    <row r="6" spans="1:46" ht="14.5" x14ac:dyDescent="0.25">
      <c r="A6" s="119">
        <v>5</v>
      </c>
      <c r="B6" s="15" t="s">
        <v>30</v>
      </c>
      <c r="C6" s="120">
        <v>8249</v>
      </c>
      <c r="D6" s="121">
        <v>1644</v>
      </c>
      <c r="E6" s="122">
        <f t="shared" si="0"/>
        <v>2</v>
      </c>
      <c r="F6" s="123">
        <v>6.7809749999999998</v>
      </c>
      <c r="G6" s="124">
        <f t="shared" si="1"/>
        <v>8.220360043641653E-2</v>
      </c>
      <c r="H6" s="125">
        <f t="shared" si="2"/>
        <v>1</v>
      </c>
      <c r="I6" s="120">
        <v>67.598710000000011</v>
      </c>
      <c r="J6" s="122">
        <f t="shared" si="3"/>
        <v>3</v>
      </c>
      <c r="K6" s="120">
        <v>13</v>
      </c>
      <c r="L6" s="122">
        <f t="shared" si="22"/>
        <v>1</v>
      </c>
      <c r="M6" s="123">
        <v>365.81712700000003</v>
      </c>
      <c r="N6" s="124">
        <f t="shared" si="4"/>
        <v>4.4346845314583589</v>
      </c>
      <c r="O6" s="122">
        <f t="shared" si="5"/>
        <v>2</v>
      </c>
      <c r="P6" s="123">
        <v>162.23176000000001</v>
      </c>
      <c r="Q6" s="125">
        <f t="shared" si="6"/>
        <v>3</v>
      </c>
      <c r="R6" s="120">
        <v>1234.46</v>
      </c>
      <c r="S6" s="121">
        <v>834.73</v>
      </c>
      <c r="T6" s="124">
        <f t="shared" si="7"/>
        <v>67.619039904087614</v>
      </c>
      <c r="U6" s="122">
        <f t="shared" si="8"/>
        <v>3</v>
      </c>
      <c r="V6" s="123">
        <v>3862.2406000000001</v>
      </c>
      <c r="W6" s="126">
        <f t="shared" si="9"/>
        <v>46.820712813674383</v>
      </c>
      <c r="X6" s="122">
        <f t="shared" si="10"/>
        <v>2</v>
      </c>
      <c r="Y6" s="123">
        <v>194.055331</v>
      </c>
      <c r="Z6" s="124">
        <f t="shared" si="11"/>
        <v>2.3524709783004001</v>
      </c>
      <c r="AA6" s="122">
        <f>IF(Z6&lt;1,1,IF(Z6&lt;10,2,IF(Z6&lt;15,3,4)))</f>
        <v>2</v>
      </c>
      <c r="AB6" s="123">
        <v>1624.5944999999999</v>
      </c>
      <c r="AC6" s="124">
        <f t="shared" si="12"/>
        <v>19.694441750515214</v>
      </c>
      <c r="AD6" s="122">
        <f t="shared" si="23"/>
        <v>2</v>
      </c>
      <c r="AE6" s="123">
        <v>4477.9643961600004</v>
      </c>
      <c r="AF6" s="124">
        <f t="shared" si="13"/>
        <v>54.284936309370835</v>
      </c>
      <c r="AG6" s="121">
        <f t="shared" si="14"/>
        <v>3</v>
      </c>
      <c r="AH6" s="125">
        <f t="shared" si="15"/>
        <v>9</v>
      </c>
      <c r="AI6" s="127">
        <f t="shared" si="16"/>
        <v>2.7272727272727271</v>
      </c>
      <c r="AJ6" s="140">
        <f t="shared" si="17"/>
        <v>2</v>
      </c>
      <c r="AK6" s="128">
        <v>3</v>
      </c>
      <c r="AL6" s="129">
        <f t="shared" si="18"/>
        <v>6</v>
      </c>
      <c r="AM6" s="39">
        <f t="shared" si="19"/>
        <v>3</v>
      </c>
      <c r="AN6" s="39" t="s">
        <v>82</v>
      </c>
      <c r="AO6" s="130" t="s">
        <v>82</v>
      </c>
      <c r="AP6" s="175">
        <f>AM6</f>
        <v>3</v>
      </c>
      <c r="AQ6" s="131">
        <v>2</v>
      </c>
      <c r="AR6" s="182">
        <v>7</v>
      </c>
      <c r="AS6" s="121">
        <f t="shared" si="20"/>
        <v>14</v>
      </c>
      <c r="AT6" s="198">
        <f t="shared" si="21"/>
        <v>3</v>
      </c>
    </row>
    <row r="7" spans="1:46" ht="14.5" x14ac:dyDescent="0.25">
      <c r="A7" s="119">
        <v>6</v>
      </c>
      <c r="B7" s="15" t="s">
        <v>31</v>
      </c>
      <c r="C7" s="120">
        <v>15255</v>
      </c>
      <c r="D7" s="121">
        <v>4985</v>
      </c>
      <c r="E7" s="122">
        <f t="shared" si="0"/>
        <v>4</v>
      </c>
      <c r="F7" s="123">
        <v>127.433093</v>
      </c>
      <c r="G7" s="124">
        <f t="shared" si="1"/>
        <v>0.83535295313012137</v>
      </c>
      <c r="H7" s="125">
        <f t="shared" si="2"/>
        <v>1</v>
      </c>
      <c r="I7" s="120">
        <v>105.06946000000001</v>
      </c>
      <c r="J7" s="122">
        <f t="shared" si="3"/>
        <v>4</v>
      </c>
      <c r="K7" s="120">
        <v>1</v>
      </c>
      <c r="L7" s="122">
        <f t="shared" si="22"/>
        <v>1</v>
      </c>
      <c r="M7" s="123">
        <v>37.675422999999995</v>
      </c>
      <c r="N7" s="124">
        <f t="shared" si="4"/>
        <v>0.24697098000655521</v>
      </c>
      <c r="O7" s="122">
        <f t="shared" si="5"/>
        <v>1</v>
      </c>
      <c r="P7" s="123">
        <v>110.63877000000001</v>
      </c>
      <c r="Q7" s="125">
        <f t="shared" si="6"/>
        <v>2</v>
      </c>
      <c r="R7" s="120">
        <v>993.08</v>
      </c>
      <c r="S7" s="121">
        <v>591.16</v>
      </c>
      <c r="T7" s="124">
        <f t="shared" si="7"/>
        <v>59.527933298425097</v>
      </c>
      <c r="U7" s="122">
        <f t="shared" si="8"/>
        <v>3</v>
      </c>
      <c r="V7" s="123">
        <v>7123.1378999999997</v>
      </c>
      <c r="W7" s="126">
        <f t="shared" si="9"/>
        <v>46.693791543756141</v>
      </c>
      <c r="X7" s="122">
        <f t="shared" si="10"/>
        <v>2</v>
      </c>
      <c r="Y7" s="123">
        <v>0</v>
      </c>
      <c r="Z7" s="124">
        <f t="shared" si="11"/>
        <v>0</v>
      </c>
      <c r="AA7" s="122">
        <v>0</v>
      </c>
      <c r="AB7" s="123">
        <v>10751.1019</v>
      </c>
      <c r="AC7" s="124">
        <f t="shared" si="12"/>
        <v>70.475921992789253</v>
      </c>
      <c r="AD7" s="122">
        <f t="shared" si="23"/>
        <v>4</v>
      </c>
      <c r="AE7" s="123">
        <v>5233.4403823499997</v>
      </c>
      <c r="AF7" s="124">
        <f t="shared" si="13"/>
        <v>34.306393853490661</v>
      </c>
      <c r="AG7" s="121">
        <f t="shared" si="14"/>
        <v>3</v>
      </c>
      <c r="AH7" s="125">
        <f t="shared" si="15"/>
        <v>9</v>
      </c>
      <c r="AI7" s="127">
        <f t="shared" si="16"/>
        <v>2.8181818181818183</v>
      </c>
      <c r="AJ7" s="140">
        <f t="shared" si="17"/>
        <v>2</v>
      </c>
      <c r="AK7" s="128">
        <v>3</v>
      </c>
      <c r="AL7" s="129">
        <f t="shared" si="18"/>
        <v>6</v>
      </c>
      <c r="AM7" s="39">
        <f t="shared" si="19"/>
        <v>3</v>
      </c>
      <c r="AN7" s="39">
        <v>2</v>
      </c>
      <c r="AO7" s="130">
        <f t="shared" ref="AO7:AO27" si="24">AM7-AN7</f>
        <v>1</v>
      </c>
      <c r="AP7" s="175">
        <f t="shared" ref="AP7:AP27" si="25">IF(AO7&lt;-1,1,IF(AO7&lt;1,2,IF(AO7=1,3,4)))</f>
        <v>3</v>
      </c>
      <c r="AQ7" s="131">
        <v>2</v>
      </c>
      <c r="AR7" s="182">
        <v>7</v>
      </c>
      <c r="AS7" s="121">
        <f t="shared" si="20"/>
        <v>14</v>
      </c>
      <c r="AT7" s="198">
        <f t="shared" si="21"/>
        <v>3</v>
      </c>
    </row>
    <row r="8" spans="1:46" ht="14.5" x14ac:dyDescent="0.25">
      <c r="A8" s="119">
        <v>7</v>
      </c>
      <c r="B8" s="15" t="s">
        <v>32</v>
      </c>
      <c r="C8" s="120">
        <v>7545</v>
      </c>
      <c r="D8" s="121">
        <v>855</v>
      </c>
      <c r="E8" s="122">
        <f t="shared" si="0"/>
        <v>1</v>
      </c>
      <c r="F8" s="123">
        <v>229.62782000000001</v>
      </c>
      <c r="G8" s="124">
        <f t="shared" si="1"/>
        <v>3.0434436050364484</v>
      </c>
      <c r="H8" s="125">
        <f t="shared" si="2"/>
        <v>3</v>
      </c>
      <c r="I8" s="120">
        <v>12.932739999999999</v>
      </c>
      <c r="J8" s="122">
        <f t="shared" si="3"/>
        <v>2</v>
      </c>
      <c r="K8" s="120">
        <v>12</v>
      </c>
      <c r="L8" s="122">
        <f t="shared" si="22"/>
        <v>1</v>
      </c>
      <c r="M8" s="123">
        <v>21.718239999999998</v>
      </c>
      <c r="N8" s="124">
        <f t="shared" si="4"/>
        <v>0.28784943671305496</v>
      </c>
      <c r="O8" s="122">
        <f t="shared" si="5"/>
        <v>1</v>
      </c>
      <c r="P8" s="123">
        <v>216.51510999999999</v>
      </c>
      <c r="Q8" s="125">
        <f t="shared" si="6"/>
        <v>4</v>
      </c>
      <c r="R8" s="120">
        <v>831.6</v>
      </c>
      <c r="S8" s="121">
        <v>531.22</v>
      </c>
      <c r="T8" s="124">
        <f t="shared" si="7"/>
        <v>63.879268879268878</v>
      </c>
      <c r="U8" s="122">
        <f t="shared" si="8"/>
        <v>3</v>
      </c>
      <c r="V8" s="123">
        <v>6358.7039999999997</v>
      </c>
      <c r="W8" s="126">
        <f t="shared" si="9"/>
        <v>84.277057654075534</v>
      </c>
      <c r="X8" s="122">
        <f t="shared" si="10"/>
        <v>4</v>
      </c>
      <c r="Y8" s="123">
        <v>270.65278000000001</v>
      </c>
      <c r="Z8" s="124">
        <f t="shared" si="11"/>
        <v>3.5871806494367129</v>
      </c>
      <c r="AA8" s="122">
        <f>IF(Z8&lt;1,1,IF(Z8&lt;10,2,IF(Z8&lt;15,3,4)))</f>
        <v>2</v>
      </c>
      <c r="AB8" s="123">
        <v>5578.4973</v>
      </c>
      <c r="AC8" s="124">
        <f t="shared" si="12"/>
        <v>73.936345924453278</v>
      </c>
      <c r="AD8" s="122">
        <f t="shared" si="23"/>
        <v>4</v>
      </c>
      <c r="AE8" s="123">
        <v>6314.8845231200003</v>
      </c>
      <c r="AF8" s="124">
        <f t="shared" si="13"/>
        <v>83.696282612591119</v>
      </c>
      <c r="AG8" s="121">
        <f t="shared" si="14"/>
        <v>4</v>
      </c>
      <c r="AH8" s="125">
        <f t="shared" si="15"/>
        <v>12</v>
      </c>
      <c r="AI8" s="127">
        <f t="shared" si="16"/>
        <v>3.3636363636363638</v>
      </c>
      <c r="AJ8" s="140">
        <f t="shared" si="17"/>
        <v>3</v>
      </c>
      <c r="AK8" s="128">
        <v>3</v>
      </c>
      <c r="AL8" s="129">
        <f t="shared" si="18"/>
        <v>9</v>
      </c>
      <c r="AM8" s="39">
        <f t="shared" si="19"/>
        <v>3</v>
      </c>
      <c r="AN8" s="39">
        <v>2</v>
      </c>
      <c r="AO8" s="130">
        <f t="shared" si="24"/>
        <v>1</v>
      </c>
      <c r="AP8" s="175">
        <f t="shared" si="25"/>
        <v>3</v>
      </c>
      <c r="AQ8" s="131">
        <v>2</v>
      </c>
      <c r="AR8" s="182">
        <v>7</v>
      </c>
      <c r="AS8" s="121">
        <f t="shared" si="20"/>
        <v>14</v>
      </c>
      <c r="AT8" s="198">
        <f t="shared" si="21"/>
        <v>3</v>
      </c>
    </row>
    <row r="9" spans="1:46" ht="14.5" x14ac:dyDescent="0.25">
      <c r="A9" s="119">
        <v>8</v>
      </c>
      <c r="B9" s="15" t="s">
        <v>33</v>
      </c>
      <c r="C9" s="120">
        <v>3799</v>
      </c>
      <c r="D9" s="121">
        <v>445</v>
      </c>
      <c r="E9" s="122">
        <f t="shared" si="0"/>
        <v>1</v>
      </c>
      <c r="F9" s="123">
        <v>12.795802</v>
      </c>
      <c r="G9" s="124">
        <f t="shared" si="1"/>
        <v>0.33682026849170832</v>
      </c>
      <c r="H9" s="125">
        <f t="shared" si="2"/>
        <v>1</v>
      </c>
      <c r="I9" s="120">
        <v>8.4078900000000001</v>
      </c>
      <c r="J9" s="122">
        <f t="shared" si="3"/>
        <v>1</v>
      </c>
      <c r="K9" s="120">
        <v>7</v>
      </c>
      <c r="L9" s="122">
        <f t="shared" si="22"/>
        <v>1</v>
      </c>
      <c r="M9" s="123">
        <v>20.61111</v>
      </c>
      <c r="N9" s="124">
        <f t="shared" si="4"/>
        <v>0.54254040536983417</v>
      </c>
      <c r="O9" s="122">
        <f t="shared" si="5"/>
        <v>1</v>
      </c>
      <c r="P9" s="123">
        <v>69.709509999999995</v>
      </c>
      <c r="Q9" s="125">
        <f t="shared" si="6"/>
        <v>1</v>
      </c>
      <c r="R9" s="120">
        <v>485.02</v>
      </c>
      <c r="S9" s="121">
        <v>244.44</v>
      </c>
      <c r="T9" s="124">
        <f t="shared" si="7"/>
        <v>50.397921735186181</v>
      </c>
      <c r="U9" s="122">
        <f t="shared" si="8"/>
        <v>3</v>
      </c>
      <c r="V9" s="123">
        <v>3161.0758999999998</v>
      </c>
      <c r="W9" s="126">
        <f t="shared" si="9"/>
        <v>83.208104764411686</v>
      </c>
      <c r="X9" s="122">
        <f t="shared" si="10"/>
        <v>4</v>
      </c>
      <c r="Y9" s="123">
        <v>713.12683400000003</v>
      </c>
      <c r="Z9" s="124">
        <f t="shared" si="11"/>
        <v>18.771435483021847</v>
      </c>
      <c r="AA9" s="122">
        <f>IF(Z9&lt;1,1,IF(Z9&lt;10,2,IF(Z9&lt;15,3,4)))</f>
        <v>4</v>
      </c>
      <c r="AB9" s="123">
        <v>2507.4630000000002</v>
      </c>
      <c r="AC9" s="124">
        <f t="shared" si="12"/>
        <v>66.003237694130036</v>
      </c>
      <c r="AD9" s="122">
        <f t="shared" si="23"/>
        <v>4</v>
      </c>
      <c r="AE9" s="123">
        <v>2538.04267596</v>
      </c>
      <c r="AF9" s="124">
        <f t="shared" si="13"/>
        <v>66.808177835219794</v>
      </c>
      <c r="AG9" s="121">
        <f t="shared" si="14"/>
        <v>4</v>
      </c>
      <c r="AH9" s="125">
        <f t="shared" si="15"/>
        <v>12</v>
      </c>
      <c r="AI9" s="127">
        <f t="shared" si="16"/>
        <v>3</v>
      </c>
      <c r="AJ9" s="140">
        <f t="shared" si="17"/>
        <v>3</v>
      </c>
      <c r="AK9" s="128">
        <v>2</v>
      </c>
      <c r="AL9" s="129">
        <f t="shared" si="18"/>
        <v>6</v>
      </c>
      <c r="AM9" s="39">
        <f t="shared" si="19"/>
        <v>3</v>
      </c>
      <c r="AN9" s="39">
        <v>3</v>
      </c>
      <c r="AO9" s="130">
        <f t="shared" si="24"/>
        <v>0</v>
      </c>
      <c r="AP9" s="176">
        <f t="shared" si="25"/>
        <v>2</v>
      </c>
      <c r="AQ9" s="131">
        <v>2</v>
      </c>
      <c r="AR9" s="182">
        <v>7</v>
      </c>
      <c r="AS9" s="121">
        <f t="shared" si="20"/>
        <v>14</v>
      </c>
      <c r="AT9" s="198">
        <f t="shared" si="21"/>
        <v>3</v>
      </c>
    </row>
    <row r="10" spans="1:46" ht="14.5" x14ac:dyDescent="0.25">
      <c r="A10" s="119">
        <v>9</v>
      </c>
      <c r="B10" s="15" t="s">
        <v>34</v>
      </c>
      <c r="C10" s="120">
        <v>13033</v>
      </c>
      <c r="D10" s="121">
        <v>6048</v>
      </c>
      <c r="E10" s="122">
        <f t="shared" si="0"/>
        <v>4</v>
      </c>
      <c r="F10" s="123">
        <v>16.965933</v>
      </c>
      <c r="G10" s="124">
        <f t="shared" si="1"/>
        <v>0.13017672830507174</v>
      </c>
      <c r="H10" s="125">
        <f t="shared" si="2"/>
        <v>1</v>
      </c>
      <c r="I10" s="120">
        <v>144.59032999999999</v>
      </c>
      <c r="J10" s="122">
        <f t="shared" si="3"/>
        <v>4</v>
      </c>
      <c r="K10" s="120">
        <v>1</v>
      </c>
      <c r="L10" s="122">
        <f t="shared" si="22"/>
        <v>1</v>
      </c>
      <c r="M10" s="123">
        <v>38.773687000000002</v>
      </c>
      <c r="N10" s="124">
        <f t="shared" si="4"/>
        <v>0.29750392848921969</v>
      </c>
      <c r="O10" s="122">
        <f t="shared" si="5"/>
        <v>1</v>
      </c>
      <c r="P10" s="123">
        <v>311.91379000000001</v>
      </c>
      <c r="Q10" s="125">
        <f t="shared" si="6"/>
        <v>4</v>
      </c>
      <c r="R10" s="120">
        <v>1148</v>
      </c>
      <c r="S10" s="121">
        <v>835.44</v>
      </c>
      <c r="T10" s="124">
        <f t="shared" si="7"/>
        <v>72.773519163763069</v>
      </c>
      <c r="U10" s="122">
        <f t="shared" si="8"/>
        <v>4</v>
      </c>
      <c r="V10" s="123">
        <v>3576.4594999999999</v>
      </c>
      <c r="W10" s="126">
        <f t="shared" si="9"/>
        <v>27.441567559272617</v>
      </c>
      <c r="X10" s="122">
        <f t="shared" si="10"/>
        <v>2</v>
      </c>
      <c r="Y10" s="123">
        <v>0</v>
      </c>
      <c r="Z10" s="124">
        <f t="shared" si="11"/>
        <v>0</v>
      </c>
      <c r="AA10" s="122">
        <v>0</v>
      </c>
      <c r="AB10" s="123">
        <v>3486.4195</v>
      </c>
      <c r="AC10" s="124">
        <f t="shared" si="12"/>
        <v>26.750705900406658</v>
      </c>
      <c r="AD10" s="122">
        <f t="shared" si="23"/>
        <v>2</v>
      </c>
      <c r="AE10" s="123">
        <v>3834.4667261899999</v>
      </c>
      <c r="AF10" s="124">
        <f t="shared" si="13"/>
        <v>29.421213275454615</v>
      </c>
      <c r="AG10" s="121">
        <f t="shared" si="14"/>
        <v>2</v>
      </c>
      <c r="AH10" s="125">
        <f t="shared" si="15"/>
        <v>6</v>
      </c>
      <c r="AI10" s="127">
        <f t="shared" si="16"/>
        <v>2.6363636363636362</v>
      </c>
      <c r="AJ10" s="140">
        <f t="shared" si="17"/>
        <v>2</v>
      </c>
      <c r="AK10" s="128">
        <v>3</v>
      </c>
      <c r="AL10" s="129">
        <f t="shared" si="18"/>
        <v>6</v>
      </c>
      <c r="AM10" s="39">
        <f t="shared" si="19"/>
        <v>3</v>
      </c>
      <c r="AN10" s="39">
        <v>2</v>
      </c>
      <c r="AO10" s="130">
        <f t="shared" si="24"/>
        <v>1</v>
      </c>
      <c r="AP10" s="175">
        <f t="shared" si="25"/>
        <v>3</v>
      </c>
      <c r="AQ10" s="131">
        <v>2</v>
      </c>
      <c r="AR10" s="182">
        <v>7</v>
      </c>
      <c r="AS10" s="121">
        <f t="shared" si="20"/>
        <v>14</v>
      </c>
      <c r="AT10" s="198">
        <f t="shared" si="21"/>
        <v>3</v>
      </c>
    </row>
    <row r="11" spans="1:46" ht="14.5" x14ac:dyDescent="0.25">
      <c r="A11" s="119">
        <v>10</v>
      </c>
      <c r="B11" s="15" t="s">
        <v>35</v>
      </c>
      <c r="C11" s="120">
        <v>10485</v>
      </c>
      <c r="D11" s="121">
        <v>2319</v>
      </c>
      <c r="E11" s="122">
        <f t="shared" si="0"/>
        <v>3</v>
      </c>
      <c r="F11" s="123">
        <v>5.8714149999999998</v>
      </c>
      <c r="G11" s="124">
        <f t="shared" si="1"/>
        <v>5.5998235574630427E-2</v>
      </c>
      <c r="H11" s="125">
        <f t="shared" si="2"/>
        <v>1</v>
      </c>
      <c r="I11" s="120">
        <v>39.47278</v>
      </c>
      <c r="J11" s="122">
        <f t="shared" si="3"/>
        <v>2</v>
      </c>
      <c r="K11" s="120">
        <v>46</v>
      </c>
      <c r="L11" s="122">
        <f t="shared" si="22"/>
        <v>2</v>
      </c>
      <c r="M11" s="123">
        <v>23.198617000000002</v>
      </c>
      <c r="N11" s="124">
        <f t="shared" si="4"/>
        <v>0.22125528850739151</v>
      </c>
      <c r="O11" s="122">
        <f t="shared" si="5"/>
        <v>1</v>
      </c>
      <c r="P11" s="123">
        <v>71.486910000000009</v>
      </c>
      <c r="Q11" s="125">
        <f t="shared" si="6"/>
        <v>1</v>
      </c>
      <c r="R11" s="120">
        <v>842.89</v>
      </c>
      <c r="S11" s="121">
        <v>586.21</v>
      </c>
      <c r="T11" s="124">
        <f t="shared" si="7"/>
        <v>69.547627804339839</v>
      </c>
      <c r="U11" s="122">
        <f t="shared" si="8"/>
        <v>3</v>
      </c>
      <c r="V11" s="123">
        <v>1139.2252000000001</v>
      </c>
      <c r="W11" s="126">
        <f t="shared" si="9"/>
        <v>10.865285646161183</v>
      </c>
      <c r="X11" s="122">
        <f t="shared" si="10"/>
        <v>1</v>
      </c>
      <c r="Y11" s="123">
        <v>0</v>
      </c>
      <c r="Z11" s="124">
        <f t="shared" si="11"/>
        <v>0</v>
      </c>
      <c r="AA11" s="122">
        <v>0</v>
      </c>
      <c r="AB11" s="123">
        <v>4395.1949000000004</v>
      </c>
      <c r="AC11" s="124">
        <f t="shared" si="12"/>
        <v>41.91888316642823</v>
      </c>
      <c r="AD11" s="122">
        <f t="shared" si="23"/>
        <v>3</v>
      </c>
      <c r="AE11" s="123">
        <v>2181.75274395</v>
      </c>
      <c r="AF11" s="124">
        <f t="shared" si="13"/>
        <v>20.808323738197423</v>
      </c>
      <c r="AG11" s="121">
        <f t="shared" si="14"/>
        <v>2</v>
      </c>
      <c r="AH11" s="125">
        <f t="shared" si="15"/>
        <v>6</v>
      </c>
      <c r="AI11" s="127">
        <f t="shared" si="16"/>
        <v>2.0909090909090908</v>
      </c>
      <c r="AJ11" s="140">
        <f t="shared" si="17"/>
        <v>2</v>
      </c>
      <c r="AK11" s="128">
        <v>2</v>
      </c>
      <c r="AL11" s="129">
        <f t="shared" si="18"/>
        <v>4</v>
      </c>
      <c r="AM11" s="39">
        <f t="shared" si="19"/>
        <v>2</v>
      </c>
      <c r="AN11" s="39">
        <v>3</v>
      </c>
      <c r="AO11" s="130">
        <f t="shared" si="24"/>
        <v>-1</v>
      </c>
      <c r="AP11" s="176">
        <f t="shared" si="25"/>
        <v>2</v>
      </c>
      <c r="AQ11" s="131">
        <v>2</v>
      </c>
      <c r="AR11" s="182">
        <v>7</v>
      </c>
      <c r="AS11" s="121">
        <f t="shared" si="20"/>
        <v>14</v>
      </c>
      <c r="AT11" s="198">
        <f t="shared" si="21"/>
        <v>3</v>
      </c>
    </row>
    <row r="12" spans="1:46" ht="14.5" x14ac:dyDescent="0.25">
      <c r="A12" s="119">
        <v>11</v>
      </c>
      <c r="B12" s="15" t="s">
        <v>36</v>
      </c>
      <c r="C12" s="120">
        <v>15990</v>
      </c>
      <c r="D12" s="121">
        <v>4519</v>
      </c>
      <c r="E12" s="122">
        <f t="shared" si="0"/>
        <v>4</v>
      </c>
      <c r="F12" s="123">
        <v>5.1070970000000004</v>
      </c>
      <c r="G12" s="124">
        <f t="shared" si="1"/>
        <v>3.1939318323952477E-2</v>
      </c>
      <c r="H12" s="125">
        <f t="shared" si="2"/>
        <v>1</v>
      </c>
      <c r="I12" s="120">
        <v>94.266499999999994</v>
      </c>
      <c r="J12" s="122">
        <f t="shared" si="3"/>
        <v>3</v>
      </c>
      <c r="K12" s="120">
        <v>1</v>
      </c>
      <c r="L12" s="122">
        <f t="shared" si="22"/>
        <v>1</v>
      </c>
      <c r="M12" s="123">
        <v>47.954402000000002</v>
      </c>
      <c r="N12" s="124">
        <f t="shared" si="4"/>
        <v>0.29990245153220768</v>
      </c>
      <c r="O12" s="122">
        <f t="shared" si="5"/>
        <v>1</v>
      </c>
      <c r="P12" s="123">
        <v>115.56383</v>
      </c>
      <c r="Q12" s="125">
        <f t="shared" si="6"/>
        <v>2</v>
      </c>
      <c r="R12" s="120">
        <v>1150.77</v>
      </c>
      <c r="S12" s="121">
        <v>834.71</v>
      </c>
      <c r="T12" s="124">
        <f t="shared" si="7"/>
        <v>72.53491140714479</v>
      </c>
      <c r="U12" s="122">
        <f t="shared" si="8"/>
        <v>4</v>
      </c>
      <c r="V12" s="123">
        <v>5258.35</v>
      </c>
      <c r="W12" s="126">
        <f t="shared" si="9"/>
        <v>32.885240775484682</v>
      </c>
      <c r="X12" s="122">
        <f t="shared" si="10"/>
        <v>2</v>
      </c>
      <c r="Y12" s="123">
        <v>0</v>
      </c>
      <c r="Z12" s="124">
        <f t="shared" si="11"/>
        <v>0</v>
      </c>
      <c r="AA12" s="122">
        <v>0</v>
      </c>
      <c r="AB12" s="123">
        <v>9533.7981</v>
      </c>
      <c r="AC12" s="124">
        <f t="shared" si="12"/>
        <v>59.623502814258913</v>
      </c>
      <c r="AD12" s="122">
        <f t="shared" si="23"/>
        <v>3</v>
      </c>
      <c r="AE12" s="123">
        <v>5575.5172682599996</v>
      </c>
      <c r="AF12" s="124">
        <f t="shared" si="13"/>
        <v>34.868775911569728</v>
      </c>
      <c r="AG12" s="121">
        <f t="shared" si="14"/>
        <v>3</v>
      </c>
      <c r="AH12" s="125">
        <f t="shared" si="15"/>
        <v>9</v>
      </c>
      <c r="AI12" s="127">
        <f t="shared" si="16"/>
        <v>2.7272727272727271</v>
      </c>
      <c r="AJ12" s="140">
        <f t="shared" si="17"/>
        <v>2</v>
      </c>
      <c r="AK12" s="128">
        <v>3</v>
      </c>
      <c r="AL12" s="129">
        <f t="shared" si="18"/>
        <v>6</v>
      </c>
      <c r="AM12" s="39">
        <f t="shared" si="19"/>
        <v>3</v>
      </c>
      <c r="AN12" s="39">
        <v>2</v>
      </c>
      <c r="AO12" s="130">
        <f t="shared" si="24"/>
        <v>1</v>
      </c>
      <c r="AP12" s="175">
        <f t="shared" si="25"/>
        <v>3</v>
      </c>
      <c r="AQ12" s="131">
        <v>2</v>
      </c>
      <c r="AR12" s="182">
        <v>7</v>
      </c>
      <c r="AS12" s="121">
        <f t="shared" si="20"/>
        <v>14</v>
      </c>
      <c r="AT12" s="198">
        <f t="shared" si="21"/>
        <v>3</v>
      </c>
    </row>
    <row r="13" spans="1:46" ht="14.5" x14ac:dyDescent="0.25">
      <c r="A13" s="119">
        <v>12</v>
      </c>
      <c r="B13" s="15" t="s">
        <v>53</v>
      </c>
      <c r="C13" s="120">
        <v>14509</v>
      </c>
      <c r="D13" s="121">
        <v>2234</v>
      </c>
      <c r="E13" s="122">
        <f t="shared" si="0"/>
        <v>3</v>
      </c>
      <c r="F13" s="123">
        <v>57.287332999999997</v>
      </c>
      <c r="G13" s="124">
        <f t="shared" si="1"/>
        <v>0.39483998208008819</v>
      </c>
      <c r="H13" s="125">
        <f t="shared" si="2"/>
        <v>1</v>
      </c>
      <c r="I13" s="120">
        <v>86.607559999999992</v>
      </c>
      <c r="J13" s="122">
        <f t="shared" si="3"/>
        <v>3</v>
      </c>
      <c r="K13" s="120">
        <v>100</v>
      </c>
      <c r="L13" s="122">
        <f t="shared" si="22"/>
        <v>4</v>
      </c>
      <c r="M13" s="123">
        <v>58.193221999999999</v>
      </c>
      <c r="N13" s="124">
        <f t="shared" si="4"/>
        <v>0.40108361706526979</v>
      </c>
      <c r="O13" s="122">
        <f t="shared" si="5"/>
        <v>1</v>
      </c>
      <c r="P13" s="123">
        <v>101.77495</v>
      </c>
      <c r="Q13" s="125">
        <f t="shared" si="6"/>
        <v>2</v>
      </c>
      <c r="R13" s="120">
        <v>749.42</v>
      </c>
      <c r="S13" s="121">
        <v>414.83</v>
      </c>
      <c r="T13" s="124">
        <f t="shared" si="7"/>
        <v>55.353473352726112</v>
      </c>
      <c r="U13" s="122">
        <f t="shared" si="8"/>
        <v>3</v>
      </c>
      <c r="V13" s="123">
        <v>5655.4958999999999</v>
      </c>
      <c r="W13" s="126">
        <f t="shared" si="9"/>
        <v>38.979225997656627</v>
      </c>
      <c r="X13" s="122">
        <f t="shared" si="10"/>
        <v>2</v>
      </c>
      <c r="Y13" s="123">
        <v>0</v>
      </c>
      <c r="Z13" s="124">
        <f t="shared" si="11"/>
        <v>0</v>
      </c>
      <c r="AA13" s="122">
        <v>0</v>
      </c>
      <c r="AB13" s="123">
        <v>1889.7266</v>
      </c>
      <c r="AC13" s="124">
        <f t="shared" si="12"/>
        <v>13.024513060858778</v>
      </c>
      <c r="AD13" s="122">
        <f t="shared" si="23"/>
        <v>2</v>
      </c>
      <c r="AE13" s="123">
        <v>2563.1264766600002</v>
      </c>
      <c r="AF13" s="124">
        <f t="shared" si="13"/>
        <v>17.665769361499763</v>
      </c>
      <c r="AG13" s="121">
        <f t="shared" si="14"/>
        <v>2</v>
      </c>
      <c r="AH13" s="125">
        <f t="shared" si="15"/>
        <v>6</v>
      </c>
      <c r="AI13" s="127">
        <f t="shared" si="16"/>
        <v>2.4545454545454546</v>
      </c>
      <c r="AJ13" s="140">
        <f t="shared" si="17"/>
        <v>2</v>
      </c>
      <c r="AK13" s="128">
        <v>1</v>
      </c>
      <c r="AL13" s="129">
        <f t="shared" si="18"/>
        <v>2</v>
      </c>
      <c r="AM13" s="39">
        <f t="shared" si="19"/>
        <v>1</v>
      </c>
      <c r="AN13" s="39">
        <v>2</v>
      </c>
      <c r="AO13" s="130">
        <f t="shared" si="24"/>
        <v>-1</v>
      </c>
      <c r="AP13" s="176">
        <f t="shared" si="25"/>
        <v>2</v>
      </c>
      <c r="AQ13" s="131">
        <v>2</v>
      </c>
      <c r="AR13" s="182">
        <v>5</v>
      </c>
      <c r="AS13" s="121">
        <f t="shared" si="20"/>
        <v>10</v>
      </c>
      <c r="AT13" s="198">
        <f t="shared" si="21"/>
        <v>2</v>
      </c>
    </row>
    <row r="14" spans="1:46" ht="14.5" x14ac:dyDescent="0.25">
      <c r="A14" s="119">
        <v>13</v>
      </c>
      <c r="B14" s="15" t="s">
        <v>37</v>
      </c>
      <c r="C14" s="120">
        <v>4317</v>
      </c>
      <c r="D14" s="121">
        <v>621</v>
      </c>
      <c r="E14" s="122">
        <f t="shared" si="0"/>
        <v>1</v>
      </c>
      <c r="F14" s="123">
        <v>30.548378000000003</v>
      </c>
      <c r="G14" s="124">
        <f t="shared" si="1"/>
        <v>0.70762978920546682</v>
      </c>
      <c r="H14" s="125">
        <f t="shared" si="2"/>
        <v>1</v>
      </c>
      <c r="I14" s="120">
        <v>21.955749999999998</v>
      </c>
      <c r="J14" s="122">
        <f t="shared" si="3"/>
        <v>2</v>
      </c>
      <c r="K14" s="120">
        <v>5</v>
      </c>
      <c r="L14" s="122">
        <f t="shared" si="22"/>
        <v>1</v>
      </c>
      <c r="M14" s="123">
        <v>32.479649000000002</v>
      </c>
      <c r="N14" s="124">
        <f t="shared" si="4"/>
        <v>0.75236620338197824</v>
      </c>
      <c r="O14" s="122">
        <f t="shared" si="5"/>
        <v>1</v>
      </c>
      <c r="P14" s="123">
        <v>105.44006</v>
      </c>
      <c r="Q14" s="125">
        <f t="shared" si="6"/>
        <v>2</v>
      </c>
      <c r="R14" s="120">
        <v>479.89</v>
      </c>
      <c r="S14" s="121">
        <v>212.26</v>
      </c>
      <c r="T14" s="124">
        <f t="shared" si="7"/>
        <v>44.230969597199362</v>
      </c>
      <c r="U14" s="122">
        <f t="shared" si="8"/>
        <v>3</v>
      </c>
      <c r="V14" s="123">
        <v>3204.3173000000002</v>
      </c>
      <c r="W14" s="126">
        <f t="shared" si="9"/>
        <v>74.225557099837857</v>
      </c>
      <c r="X14" s="122">
        <f t="shared" si="10"/>
        <v>3</v>
      </c>
      <c r="Y14" s="123">
        <v>241.57947200000001</v>
      </c>
      <c r="Z14" s="124">
        <f t="shared" si="11"/>
        <v>5.5960035209636318</v>
      </c>
      <c r="AA14" s="122">
        <f>IF(Z14&lt;1,1,IF(Z14&lt;10,2,IF(Z14&lt;15,3,4)))</f>
        <v>2</v>
      </c>
      <c r="AB14" s="123">
        <v>1200.1425999999999</v>
      </c>
      <c r="AC14" s="124">
        <f t="shared" si="12"/>
        <v>27.800384526291406</v>
      </c>
      <c r="AD14" s="122">
        <f t="shared" si="23"/>
        <v>2</v>
      </c>
      <c r="AE14" s="123">
        <v>2892.0787194</v>
      </c>
      <c r="AF14" s="124">
        <f t="shared" si="13"/>
        <v>66.992789423210567</v>
      </c>
      <c r="AG14" s="121">
        <f t="shared" si="14"/>
        <v>4</v>
      </c>
      <c r="AH14" s="125">
        <f t="shared" si="15"/>
        <v>12</v>
      </c>
      <c r="AI14" s="127">
        <f t="shared" si="16"/>
        <v>2.7272727272727271</v>
      </c>
      <c r="AJ14" s="140">
        <f t="shared" si="17"/>
        <v>2</v>
      </c>
      <c r="AK14" s="128">
        <v>4</v>
      </c>
      <c r="AL14" s="129">
        <f t="shared" si="18"/>
        <v>8</v>
      </c>
      <c r="AM14" s="39">
        <f t="shared" si="19"/>
        <v>3</v>
      </c>
      <c r="AN14" s="39">
        <v>2</v>
      </c>
      <c r="AO14" s="130">
        <f t="shared" si="24"/>
        <v>1</v>
      </c>
      <c r="AP14" s="175">
        <f t="shared" si="25"/>
        <v>3</v>
      </c>
      <c r="AQ14" s="131">
        <v>2</v>
      </c>
      <c r="AR14" s="182">
        <v>7</v>
      </c>
      <c r="AS14" s="121">
        <f t="shared" si="20"/>
        <v>14</v>
      </c>
      <c r="AT14" s="198">
        <f t="shared" si="21"/>
        <v>3</v>
      </c>
    </row>
    <row r="15" spans="1:46" ht="14.5" x14ac:dyDescent="0.25">
      <c r="A15" s="119">
        <v>14</v>
      </c>
      <c r="B15" s="15" t="s">
        <v>38</v>
      </c>
      <c r="C15" s="120">
        <v>9427</v>
      </c>
      <c r="D15" s="121">
        <v>3206</v>
      </c>
      <c r="E15" s="122">
        <f t="shared" si="0"/>
        <v>4</v>
      </c>
      <c r="F15" s="123">
        <v>5.7012849999999995</v>
      </c>
      <c r="G15" s="124">
        <f t="shared" si="1"/>
        <v>6.0478253951416143E-2</v>
      </c>
      <c r="H15" s="125">
        <f t="shared" si="2"/>
        <v>1</v>
      </c>
      <c r="I15" s="120">
        <v>65.092939999999999</v>
      </c>
      <c r="J15" s="122">
        <f t="shared" si="3"/>
        <v>3</v>
      </c>
      <c r="K15" s="120">
        <v>0</v>
      </c>
      <c r="L15" s="122">
        <v>0</v>
      </c>
      <c r="M15" s="123">
        <v>100.110285</v>
      </c>
      <c r="N15" s="124">
        <f t="shared" si="4"/>
        <v>1.0619527421236874</v>
      </c>
      <c r="O15" s="122">
        <f t="shared" si="5"/>
        <v>2</v>
      </c>
      <c r="P15" s="123">
        <v>159.41233</v>
      </c>
      <c r="Q15" s="125">
        <f t="shared" si="6"/>
        <v>3</v>
      </c>
      <c r="R15" s="120">
        <v>1032.57</v>
      </c>
      <c r="S15" s="121">
        <v>621.96</v>
      </c>
      <c r="T15" s="124">
        <f t="shared" si="7"/>
        <v>60.23417298585084</v>
      </c>
      <c r="U15" s="122">
        <f t="shared" si="8"/>
        <v>3</v>
      </c>
      <c r="V15" s="123">
        <v>5918.7819</v>
      </c>
      <c r="W15" s="126">
        <f t="shared" si="9"/>
        <v>62.785423782751671</v>
      </c>
      <c r="X15" s="122">
        <f t="shared" si="10"/>
        <v>3</v>
      </c>
      <c r="Y15" s="123">
        <v>0</v>
      </c>
      <c r="Z15" s="124">
        <f t="shared" si="11"/>
        <v>0</v>
      </c>
      <c r="AA15" s="122">
        <v>0</v>
      </c>
      <c r="AB15" s="123">
        <v>2406.5888</v>
      </c>
      <c r="AC15" s="124">
        <f t="shared" si="12"/>
        <v>25.528681446907818</v>
      </c>
      <c r="AD15" s="122">
        <f t="shared" si="23"/>
        <v>2</v>
      </c>
      <c r="AE15" s="123">
        <v>3301.1751727599999</v>
      </c>
      <c r="AF15" s="124">
        <f t="shared" si="13"/>
        <v>35.018300336904638</v>
      </c>
      <c r="AG15" s="121">
        <f t="shared" si="14"/>
        <v>3</v>
      </c>
      <c r="AH15" s="125">
        <f t="shared" si="15"/>
        <v>9</v>
      </c>
      <c r="AI15" s="127">
        <f t="shared" si="16"/>
        <v>2.7272727272727271</v>
      </c>
      <c r="AJ15" s="140">
        <f t="shared" si="17"/>
        <v>2</v>
      </c>
      <c r="AK15" s="128">
        <v>4</v>
      </c>
      <c r="AL15" s="129">
        <f t="shared" si="18"/>
        <v>8</v>
      </c>
      <c r="AM15" s="39">
        <f t="shared" si="19"/>
        <v>3</v>
      </c>
      <c r="AN15" s="39">
        <v>2</v>
      </c>
      <c r="AO15" s="130">
        <f t="shared" si="24"/>
        <v>1</v>
      </c>
      <c r="AP15" s="175">
        <f t="shared" si="25"/>
        <v>3</v>
      </c>
      <c r="AQ15" s="131">
        <v>2</v>
      </c>
      <c r="AR15" s="182">
        <v>7</v>
      </c>
      <c r="AS15" s="121">
        <f t="shared" si="20"/>
        <v>14</v>
      </c>
      <c r="AT15" s="198">
        <f t="shared" si="21"/>
        <v>3</v>
      </c>
    </row>
    <row r="16" spans="1:46" ht="14.5" x14ac:dyDescent="0.25">
      <c r="A16" s="119">
        <v>15</v>
      </c>
      <c r="B16" s="15" t="s">
        <v>39</v>
      </c>
      <c r="C16" s="120">
        <v>4713</v>
      </c>
      <c r="D16" s="121">
        <v>1186</v>
      </c>
      <c r="E16" s="122">
        <f t="shared" si="0"/>
        <v>2</v>
      </c>
      <c r="F16" s="123">
        <v>8.6528050000000007</v>
      </c>
      <c r="G16" s="124">
        <f t="shared" si="1"/>
        <v>0.18359441969021856</v>
      </c>
      <c r="H16" s="125">
        <f t="shared" si="2"/>
        <v>1</v>
      </c>
      <c r="I16" s="120">
        <v>20.549759999999999</v>
      </c>
      <c r="J16" s="122">
        <f t="shared" si="3"/>
        <v>2</v>
      </c>
      <c r="K16" s="120">
        <v>0</v>
      </c>
      <c r="L16" s="122">
        <v>0</v>
      </c>
      <c r="M16" s="123">
        <v>93.529266000000007</v>
      </c>
      <c r="N16" s="124">
        <f t="shared" si="4"/>
        <v>1.9844953532781668</v>
      </c>
      <c r="O16" s="122">
        <f t="shared" si="5"/>
        <v>2</v>
      </c>
      <c r="P16" s="123">
        <v>94.289670000000001</v>
      </c>
      <c r="Q16" s="125">
        <f t="shared" si="6"/>
        <v>1</v>
      </c>
      <c r="R16" s="120">
        <v>798.55</v>
      </c>
      <c r="S16" s="121">
        <v>523.15</v>
      </c>
      <c r="T16" s="124">
        <f t="shared" si="7"/>
        <v>65.51249139064555</v>
      </c>
      <c r="U16" s="122">
        <f t="shared" si="8"/>
        <v>3</v>
      </c>
      <c r="V16" s="123">
        <v>258.00279999999998</v>
      </c>
      <c r="W16" s="126">
        <f t="shared" si="9"/>
        <v>5.4742796520263104</v>
      </c>
      <c r="X16" s="122">
        <f t="shared" si="10"/>
        <v>1</v>
      </c>
      <c r="Y16" s="123">
        <v>0</v>
      </c>
      <c r="Z16" s="124">
        <f t="shared" si="11"/>
        <v>0</v>
      </c>
      <c r="AA16" s="122">
        <v>0</v>
      </c>
      <c r="AB16" s="123">
        <v>873.41160000000002</v>
      </c>
      <c r="AC16" s="124">
        <f t="shared" si="12"/>
        <v>18.531966900063654</v>
      </c>
      <c r="AD16" s="122">
        <f t="shared" si="23"/>
        <v>2</v>
      </c>
      <c r="AE16" s="123">
        <v>1197.5702803900001</v>
      </c>
      <c r="AF16" s="124">
        <f t="shared" si="13"/>
        <v>25.409935930193082</v>
      </c>
      <c r="AG16" s="121">
        <f t="shared" si="14"/>
        <v>2</v>
      </c>
      <c r="AH16" s="125">
        <f t="shared" si="15"/>
        <v>6</v>
      </c>
      <c r="AI16" s="127">
        <f t="shared" si="16"/>
        <v>1.8181818181818181</v>
      </c>
      <c r="AJ16" s="140">
        <f t="shared" si="17"/>
        <v>1</v>
      </c>
      <c r="AK16" s="128">
        <v>3</v>
      </c>
      <c r="AL16" s="129">
        <f t="shared" si="18"/>
        <v>3</v>
      </c>
      <c r="AM16" s="39">
        <f t="shared" si="19"/>
        <v>2</v>
      </c>
      <c r="AN16" s="39">
        <v>2</v>
      </c>
      <c r="AO16" s="130">
        <f t="shared" si="24"/>
        <v>0</v>
      </c>
      <c r="AP16" s="176">
        <f t="shared" si="25"/>
        <v>2</v>
      </c>
      <c r="AQ16" s="131">
        <v>2</v>
      </c>
      <c r="AR16" s="182">
        <v>7</v>
      </c>
      <c r="AS16" s="121">
        <f t="shared" si="20"/>
        <v>14</v>
      </c>
      <c r="AT16" s="198">
        <f t="shared" si="21"/>
        <v>3</v>
      </c>
    </row>
    <row r="17" spans="1:46" ht="14.5" x14ac:dyDescent="0.25">
      <c r="A17" s="119">
        <v>16</v>
      </c>
      <c r="B17" s="15" t="s">
        <v>40</v>
      </c>
      <c r="C17" s="120">
        <v>18654</v>
      </c>
      <c r="D17" s="121">
        <v>4824</v>
      </c>
      <c r="E17" s="122">
        <f t="shared" si="0"/>
        <v>4</v>
      </c>
      <c r="F17" s="123">
        <v>111.36596399999999</v>
      </c>
      <c r="G17" s="124">
        <f t="shared" si="1"/>
        <v>0.59700849147635893</v>
      </c>
      <c r="H17" s="125">
        <f t="shared" si="2"/>
        <v>1</v>
      </c>
      <c r="I17" s="120">
        <v>101.85378999999999</v>
      </c>
      <c r="J17" s="122">
        <f t="shared" si="3"/>
        <v>4</v>
      </c>
      <c r="K17" s="120">
        <v>73</v>
      </c>
      <c r="L17" s="122">
        <f t="shared" ref="L17:L26" si="26">IF(K17&lt;20,1,IF(K17&lt;50,2,IF(K17&lt;100,3,4)))</f>
        <v>3</v>
      </c>
      <c r="M17" s="123">
        <v>79.972158999999991</v>
      </c>
      <c r="N17" s="124">
        <f t="shared" si="4"/>
        <v>0.42871319288088339</v>
      </c>
      <c r="O17" s="122">
        <f t="shared" si="5"/>
        <v>1</v>
      </c>
      <c r="P17" s="123">
        <v>538.33186000000001</v>
      </c>
      <c r="Q17" s="125">
        <f t="shared" si="6"/>
        <v>4</v>
      </c>
      <c r="R17" s="120">
        <v>1292.9100000000001</v>
      </c>
      <c r="S17" s="121">
        <v>929.88</v>
      </c>
      <c r="T17" s="124">
        <f t="shared" si="7"/>
        <v>71.921479453326214</v>
      </c>
      <c r="U17" s="122">
        <f t="shared" si="8"/>
        <v>4</v>
      </c>
      <c r="V17" s="123">
        <v>13181.8609</v>
      </c>
      <c r="W17" s="126">
        <f t="shared" si="9"/>
        <v>70.66506325721025</v>
      </c>
      <c r="X17" s="122">
        <f t="shared" si="10"/>
        <v>3</v>
      </c>
      <c r="Y17" s="123">
        <v>0</v>
      </c>
      <c r="Z17" s="124">
        <f t="shared" si="11"/>
        <v>0</v>
      </c>
      <c r="AA17" s="122">
        <v>0</v>
      </c>
      <c r="AB17" s="123">
        <v>4600.8370000000004</v>
      </c>
      <c r="AC17" s="124">
        <f t="shared" si="12"/>
        <v>24.664077409670853</v>
      </c>
      <c r="AD17" s="122">
        <f t="shared" si="23"/>
        <v>2</v>
      </c>
      <c r="AE17" s="123">
        <v>11065.195860899999</v>
      </c>
      <c r="AF17" s="124">
        <f t="shared" si="13"/>
        <v>59.318086527822445</v>
      </c>
      <c r="AG17" s="121">
        <f t="shared" si="14"/>
        <v>3</v>
      </c>
      <c r="AH17" s="125">
        <f t="shared" si="15"/>
        <v>9</v>
      </c>
      <c r="AI17" s="127">
        <f t="shared" si="16"/>
        <v>3.1818181818181817</v>
      </c>
      <c r="AJ17" s="140">
        <f t="shared" si="17"/>
        <v>3</v>
      </c>
      <c r="AK17" s="128">
        <v>3</v>
      </c>
      <c r="AL17" s="129">
        <f t="shared" si="18"/>
        <v>9</v>
      </c>
      <c r="AM17" s="39">
        <f t="shared" si="19"/>
        <v>3</v>
      </c>
      <c r="AN17" s="39">
        <v>2</v>
      </c>
      <c r="AO17" s="130">
        <f t="shared" si="24"/>
        <v>1</v>
      </c>
      <c r="AP17" s="175">
        <f t="shared" si="25"/>
        <v>3</v>
      </c>
      <c r="AQ17" s="131">
        <v>2</v>
      </c>
      <c r="AR17" s="182">
        <v>7</v>
      </c>
      <c r="AS17" s="121">
        <f t="shared" si="20"/>
        <v>14</v>
      </c>
      <c r="AT17" s="198">
        <f t="shared" si="21"/>
        <v>3</v>
      </c>
    </row>
    <row r="18" spans="1:46" ht="14.5" x14ac:dyDescent="0.25">
      <c r="A18" s="119">
        <v>17</v>
      </c>
      <c r="B18" s="15" t="s">
        <v>41</v>
      </c>
      <c r="C18" s="120">
        <v>10456</v>
      </c>
      <c r="D18" s="121">
        <v>3541</v>
      </c>
      <c r="E18" s="122">
        <f t="shared" si="0"/>
        <v>4</v>
      </c>
      <c r="F18" s="123">
        <v>6.6885389999999996</v>
      </c>
      <c r="G18" s="124">
        <f t="shared" si="1"/>
        <v>6.3968429609793417E-2</v>
      </c>
      <c r="H18" s="125">
        <f t="shared" si="2"/>
        <v>1</v>
      </c>
      <c r="I18" s="120">
        <v>93.15204</v>
      </c>
      <c r="J18" s="122">
        <f t="shared" si="3"/>
        <v>3</v>
      </c>
      <c r="K18" s="120">
        <v>12</v>
      </c>
      <c r="L18" s="122">
        <f t="shared" si="26"/>
        <v>1</v>
      </c>
      <c r="M18" s="123">
        <v>124.455451</v>
      </c>
      <c r="N18" s="124">
        <f t="shared" si="4"/>
        <v>1.1902778404743688</v>
      </c>
      <c r="O18" s="122">
        <f t="shared" si="5"/>
        <v>2</v>
      </c>
      <c r="P18" s="123">
        <v>245.11726000000002</v>
      </c>
      <c r="Q18" s="125">
        <f t="shared" si="6"/>
        <v>4</v>
      </c>
      <c r="R18" s="120">
        <v>1350.37</v>
      </c>
      <c r="S18" s="121">
        <v>986.32</v>
      </c>
      <c r="T18" s="124">
        <f t="shared" si="7"/>
        <v>73.040722172441647</v>
      </c>
      <c r="U18" s="122">
        <f t="shared" si="8"/>
        <v>4</v>
      </c>
      <c r="V18" s="123">
        <v>761.88329999999996</v>
      </c>
      <c r="W18" s="126">
        <f t="shared" si="9"/>
        <v>7.2865656082631975</v>
      </c>
      <c r="X18" s="122">
        <f t="shared" si="10"/>
        <v>1</v>
      </c>
      <c r="Y18" s="123">
        <v>0</v>
      </c>
      <c r="Z18" s="124">
        <f t="shared" si="11"/>
        <v>0</v>
      </c>
      <c r="AA18" s="122">
        <v>0</v>
      </c>
      <c r="AB18" s="123">
        <v>3468.7725999999998</v>
      </c>
      <c r="AC18" s="124">
        <f t="shared" si="12"/>
        <v>33.174948355011473</v>
      </c>
      <c r="AD18" s="122">
        <f t="shared" si="23"/>
        <v>3</v>
      </c>
      <c r="AE18" s="123">
        <v>3091.3050877400001</v>
      </c>
      <c r="AF18" s="124">
        <f t="shared" si="13"/>
        <v>29.564891810826321</v>
      </c>
      <c r="AG18" s="121">
        <f t="shared" si="14"/>
        <v>2</v>
      </c>
      <c r="AH18" s="125">
        <f t="shared" si="15"/>
        <v>6</v>
      </c>
      <c r="AI18" s="127">
        <f t="shared" si="16"/>
        <v>2.6363636363636362</v>
      </c>
      <c r="AJ18" s="140">
        <f t="shared" si="17"/>
        <v>2</v>
      </c>
      <c r="AK18" s="128">
        <v>3</v>
      </c>
      <c r="AL18" s="129">
        <f t="shared" si="18"/>
        <v>6</v>
      </c>
      <c r="AM18" s="39">
        <f t="shared" si="19"/>
        <v>3</v>
      </c>
      <c r="AN18" s="39">
        <v>2</v>
      </c>
      <c r="AO18" s="130">
        <f t="shared" si="24"/>
        <v>1</v>
      </c>
      <c r="AP18" s="175">
        <f t="shared" si="25"/>
        <v>3</v>
      </c>
      <c r="AQ18" s="131">
        <v>2</v>
      </c>
      <c r="AR18" s="182">
        <v>7</v>
      </c>
      <c r="AS18" s="121">
        <f t="shared" si="20"/>
        <v>14</v>
      </c>
      <c r="AT18" s="198">
        <f t="shared" si="21"/>
        <v>3</v>
      </c>
    </row>
    <row r="19" spans="1:46" ht="14.5" x14ac:dyDescent="0.25">
      <c r="A19" s="119">
        <v>18</v>
      </c>
      <c r="B19" s="15" t="s">
        <v>42</v>
      </c>
      <c r="C19" s="120">
        <v>6666</v>
      </c>
      <c r="D19" s="121">
        <v>2486</v>
      </c>
      <c r="E19" s="122">
        <f t="shared" si="0"/>
        <v>3</v>
      </c>
      <c r="F19" s="123">
        <v>4.7610739999999998</v>
      </c>
      <c r="G19" s="124">
        <f t="shared" si="1"/>
        <v>7.1423252325232528E-2</v>
      </c>
      <c r="H19" s="125">
        <f t="shared" si="2"/>
        <v>1</v>
      </c>
      <c r="I19" s="120">
        <v>41.829589999999996</v>
      </c>
      <c r="J19" s="122">
        <f t="shared" si="3"/>
        <v>2</v>
      </c>
      <c r="K19" s="120">
        <v>5</v>
      </c>
      <c r="L19" s="122">
        <f t="shared" si="26"/>
        <v>1</v>
      </c>
      <c r="M19" s="123">
        <v>94.019373999999999</v>
      </c>
      <c r="N19" s="124">
        <f t="shared" si="4"/>
        <v>1.4104316531653165</v>
      </c>
      <c r="O19" s="122">
        <f t="shared" si="5"/>
        <v>2</v>
      </c>
      <c r="P19" s="123">
        <v>160.30731</v>
      </c>
      <c r="Q19" s="125">
        <f t="shared" si="6"/>
        <v>3</v>
      </c>
      <c r="R19" s="120">
        <v>841.48</v>
      </c>
      <c r="S19" s="121">
        <v>508.37</v>
      </c>
      <c r="T19" s="124">
        <f t="shared" si="7"/>
        <v>60.413794742596373</v>
      </c>
      <c r="U19" s="122">
        <f t="shared" si="8"/>
        <v>3</v>
      </c>
      <c r="V19" s="123">
        <v>212.42449999999999</v>
      </c>
      <c r="W19" s="126">
        <f t="shared" si="9"/>
        <v>3.1866861686168617</v>
      </c>
      <c r="X19" s="122">
        <f t="shared" si="10"/>
        <v>1</v>
      </c>
      <c r="Y19" s="123">
        <v>0</v>
      </c>
      <c r="Z19" s="124">
        <f t="shared" si="11"/>
        <v>0</v>
      </c>
      <c r="AA19" s="122">
        <v>0</v>
      </c>
      <c r="AB19" s="123">
        <v>2055.6257999999998</v>
      </c>
      <c r="AC19" s="124">
        <f t="shared" si="12"/>
        <v>30.837470747074704</v>
      </c>
      <c r="AD19" s="122">
        <f t="shared" si="23"/>
        <v>3</v>
      </c>
      <c r="AE19" s="123">
        <v>1951.34478403</v>
      </c>
      <c r="AF19" s="124">
        <f t="shared" si="13"/>
        <v>29.273099070357034</v>
      </c>
      <c r="AG19" s="121">
        <f t="shared" si="14"/>
        <v>2</v>
      </c>
      <c r="AH19" s="125">
        <f t="shared" si="15"/>
        <v>6</v>
      </c>
      <c r="AI19" s="127">
        <f t="shared" si="16"/>
        <v>2.2727272727272729</v>
      </c>
      <c r="AJ19" s="140">
        <f t="shared" si="17"/>
        <v>2</v>
      </c>
      <c r="AK19" s="128">
        <v>3</v>
      </c>
      <c r="AL19" s="129">
        <f t="shared" si="18"/>
        <v>6</v>
      </c>
      <c r="AM19" s="39">
        <f t="shared" si="19"/>
        <v>3</v>
      </c>
      <c r="AN19" s="39">
        <v>2</v>
      </c>
      <c r="AO19" s="130">
        <f t="shared" si="24"/>
        <v>1</v>
      </c>
      <c r="AP19" s="175">
        <f t="shared" si="25"/>
        <v>3</v>
      </c>
      <c r="AQ19" s="131">
        <v>2</v>
      </c>
      <c r="AR19" s="182">
        <v>7</v>
      </c>
      <c r="AS19" s="121">
        <f t="shared" si="20"/>
        <v>14</v>
      </c>
      <c r="AT19" s="198">
        <f t="shared" si="21"/>
        <v>3</v>
      </c>
    </row>
    <row r="20" spans="1:46" ht="14.5" x14ac:dyDescent="0.25">
      <c r="A20" s="119">
        <v>19</v>
      </c>
      <c r="B20" s="15" t="s">
        <v>43</v>
      </c>
      <c r="C20" s="120">
        <v>12234</v>
      </c>
      <c r="D20" s="121">
        <v>3162</v>
      </c>
      <c r="E20" s="122">
        <f t="shared" si="0"/>
        <v>4</v>
      </c>
      <c r="F20" s="123">
        <v>5.4012799999999999</v>
      </c>
      <c r="G20" s="124">
        <f t="shared" si="1"/>
        <v>4.4149746607814289E-2</v>
      </c>
      <c r="H20" s="125">
        <f t="shared" si="2"/>
        <v>1</v>
      </c>
      <c r="I20" s="120">
        <v>62.112900000000003</v>
      </c>
      <c r="J20" s="122">
        <f t="shared" si="3"/>
        <v>3</v>
      </c>
      <c r="K20" s="120">
        <v>5</v>
      </c>
      <c r="L20" s="122">
        <f t="shared" si="26"/>
        <v>1</v>
      </c>
      <c r="M20" s="123">
        <v>42.210588000000001</v>
      </c>
      <c r="N20" s="124">
        <f t="shared" si="4"/>
        <v>0.34502687591956843</v>
      </c>
      <c r="O20" s="122">
        <f t="shared" si="5"/>
        <v>1</v>
      </c>
      <c r="P20" s="123">
        <v>84.135220000000004</v>
      </c>
      <c r="Q20" s="125">
        <f t="shared" si="6"/>
        <v>1</v>
      </c>
      <c r="R20" s="120">
        <v>964.89</v>
      </c>
      <c r="S20" s="121">
        <v>653.19000000000005</v>
      </c>
      <c r="T20" s="124">
        <f t="shared" si="7"/>
        <v>67.695799521188945</v>
      </c>
      <c r="U20" s="122">
        <f t="shared" si="8"/>
        <v>3</v>
      </c>
      <c r="V20" s="123">
        <v>1577.7176999999999</v>
      </c>
      <c r="W20" s="126">
        <f t="shared" si="9"/>
        <v>12.896172143207455</v>
      </c>
      <c r="X20" s="122">
        <f t="shared" si="10"/>
        <v>1</v>
      </c>
      <c r="Y20" s="123">
        <v>0</v>
      </c>
      <c r="Z20" s="124">
        <f t="shared" si="11"/>
        <v>0</v>
      </c>
      <c r="AA20" s="122">
        <v>0</v>
      </c>
      <c r="AB20" s="123">
        <v>2674.0374999999999</v>
      </c>
      <c r="AC20" s="124">
        <f t="shared" si="12"/>
        <v>21.857426025829653</v>
      </c>
      <c r="AD20" s="122">
        <f t="shared" si="23"/>
        <v>2</v>
      </c>
      <c r="AE20" s="123">
        <v>1360.25809706</v>
      </c>
      <c r="AF20" s="124">
        <f t="shared" si="13"/>
        <v>11.118670075690698</v>
      </c>
      <c r="AG20" s="121">
        <f t="shared" si="14"/>
        <v>2</v>
      </c>
      <c r="AH20" s="125">
        <f t="shared" si="15"/>
        <v>6</v>
      </c>
      <c r="AI20" s="127">
        <f t="shared" si="16"/>
        <v>2.0909090909090908</v>
      </c>
      <c r="AJ20" s="140">
        <f t="shared" si="17"/>
        <v>2</v>
      </c>
      <c r="AK20" s="128">
        <v>2</v>
      </c>
      <c r="AL20" s="129">
        <f t="shared" si="18"/>
        <v>4</v>
      </c>
      <c r="AM20" s="39">
        <f t="shared" si="19"/>
        <v>2</v>
      </c>
      <c r="AN20" s="39">
        <v>2</v>
      </c>
      <c r="AO20" s="130">
        <f t="shared" si="24"/>
        <v>0</v>
      </c>
      <c r="AP20" s="176">
        <f t="shared" si="25"/>
        <v>2</v>
      </c>
      <c r="AQ20" s="131">
        <v>2</v>
      </c>
      <c r="AR20" s="182">
        <v>7</v>
      </c>
      <c r="AS20" s="121">
        <f t="shared" si="20"/>
        <v>14</v>
      </c>
      <c r="AT20" s="198">
        <f t="shared" si="21"/>
        <v>3</v>
      </c>
    </row>
    <row r="21" spans="1:46" ht="14.5" x14ac:dyDescent="0.25">
      <c r="A21" s="119">
        <v>20</v>
      </c>
      <c r="B21" s="15" t="s">
        <v>44</v>
      </c>
      <c r="C21" s="120">
        <v>5788</v>
      </c>
      <c r="D21" s="121">
        <v>860</v>
      </c>
      <c r="E21" s="122">
        <f t="shared" si="0"/>
        <v>1</v>
      </c>
      <c r="F21" s="123">
        <v>20.998054</v>
      </c>
      <c r="G21" s="124">
        <f t="shared" si="1"/>
        <v>0.36278600552868007</v>
      </c>
      <c r="H21" s="125">
        <f t="shared" si="2"/>
        <v>1</v>
      </c>
      <c r="I21" s="120">
        <v>50.648710000000001</v>
      </c>
      <c r="J21" s="122">
        <f t="shared" si="3"/>
        <v>3</v>
      </c>
      <c r="K21" s="120">
        <v>83</v>
      </c>
      <c r="L21" s="122">
        <f t="shared" si="26"/>
        <v>3</v>
      </c>
      <c r="M21" s="123">
        <v>29.004345000000001</v>
      </c>
      <c r="N21" s="124">
        <f t="shared" si="4"/>
        <v>0.50111169661368349</v>
      </c>
      <c r="O21" s="122">
        <f t="shared" si="5"/>
        <v>1</v>
      </c>
      <c r="P21" s="123">
        <v>92.129460000000009</v>
      </c>
      <c r="Q21" s="125">
        <f t="shared" si="6"/>
        <v>1</v>
      </c>
      <c r="R21" s="120">
        <v>592.07000000000005</v>
      </c>
      <c r="S21" s="121">
        <v>393.64</v>
      </c>
      <c r="T21" s="124">
        <f t="shared" si="7"/>
        <v>66.485381796071408</v>
      </c>
      <c r="U21" s="122">
        <f t="shared" si="8"/>
        <v>3</v>
      </c>
      <c r="V21" s="123">
        <v>5125.0684000000001</v>
      </c>
      <c r="W21" s="126">
        <f t="shared" si="9"/>
        <v>88.546447823082246</v>
      </c>
      <c r="X21" s="122">
        <f t="shared" si="10"/>
        <v>4</v>
      </c>
      <c r="Y21" s="123">
        <v>0</v>
      </c>
      <c r="Z21" s="124">
        <f t="shared" si="11"/>
        <v>0</v>
      </c>
      <c r="AA21" s="122">
        <v>0</v>
      </c>
      <c r="AB21" s="123">
        <v>573.96069999999997</v>
      </c>
      <c r="AC21" s="124">
        <f t="shared" si="12"/>
        <v>9.916390808569453</v>
      </c>
      <c r="AD21" s="122">
        <f t="shared" si="23"/>
        <v>1</v>
      </c>
      <c r="AE21" s="123">
        <v>2533.9149443699998</v>
      </c>
      <c r="AF21" s="124">
        <f t="shared" si="13"/>
        <v>43.778765452142359</v>
      </c>
      <c r="AG21" s="121">
        <f t="shared" si="14"/>
        <v>3</v>
      </c>
      <c r="AH21" s="125">
        <f t="shared" si="15"/>
        <v>9</v>
      </c>
      <c r="AI21" s="127">
        <f t="shared" si="16"/>
        <v>2.4545454545454546</v>
      </c>
      <c r="AJ21" s="140">
        <f t="shared" si="17"/>
        <v>2</v>
      </c>
      <c r="AK21" s="128">
        <v>3</v>
      </c>
      <c r="AL21" s="129">
        <f t="shared" si="18"/>
        <v>6</v>
      </c>
      <c r="AM21" s="39">
        <f t="shared" si="19"/>
        <v>3</v>
      </c>
      <c r="AN21" s="39">
        <v>1</v>
      </c>
      <c r="AO21" s="130">
        <f t="shared" si="24"/>
        <v>2</v>
      </c>
      <c r="AP21" s="174">
        <f t="shared" si="25"/>
        <v>4</v>
      </c>
      <c r="AQ21" s="131">
        <v>2</v>
      </c>
      <c r="AR21" s="182">
        <v>7</v>
      </c>
      <c r="AS21" s="121">
        <f t="shared" si="20"/>
        <v>14</v>
      </c>
      <c r="AT21" s="198">
        <f t="shared" si="21"/>
        <v>3</v>
      </c>
    </row>
    <row r="22" spans="1:46" ht="14.5" x14ac:dyDescent="0.25">
      <c r="A22" s="119">
        <v>21</v>
      </c>
      <c r="B22" s="15" t="s">
        <v>45</v>
      </c>
      <c r="C22" s="120">
        <v>11055</v>
      </c>
      <c r="D22" s="121">
        <v>4020</v>
      </c>
      <c r="E22" s="122">
        <f t="shared" si="0"/>
        <v>4</v>
      </c>
      <c r="F22" s="123">
        <v>18.500485999999999</v>
      </c>
      <c r="G22" s="124">
        <f t="shared" si="1"/>
        <v>0.16734948891904114</v>
      </c>
      <c r="H22" s="125">
        <f t="shared" si="2"/>
        <v>1</v>
      </c>
      <c r="I22" s="120">
        <v>82.737390000000005</v>
      </c>
      <c r="J22" s="122">
        <f t="shared" si="3"/>
        <v>3</v>
      </c>
      <c r="K22" s="120">
        <v>2</v>
      </c>
      <c r="L22" s="122">
        <f t="shared" si="26"/>
        <v>1</v>
      </c>
      <c r="M22" s="123">
        <v>38.341051</v>
      </c>
      <c r="N22" s="124">
        <f t="shared" si="4"/>
        <v>0.34682090456806874</v>
      </c>
      <c r="O22" s="122">
        <f t="shared" si="5"/>
        <v>1</v>
      </c>
      <c r="P22" s="123">
        <v>212.04906</v>
      </c>
      <c r="Q22" s="125">
        <f t="shared" si="6"/>
        <v>4</v>
      </c>
      <c r="R22" s="120">
        <v>966.22</v>
      </c>
      <c r="S22" s="121">
        <v>681.69</v>
      </c>
      <c r="T22" s="124">
        <f t="shared" si="7"/>
        <v>70.55225517997971</v>
      </c>
      <c r="U22" s="122">
        <f t="shared" si="8"/>
        <v>4</v>
      </c>
      <c r="V22" s="123">
        <v>6265.7129999999997</v>
      </c>
      <c r="W22" s="126">
        <f t="shared" si="9"/>
        <v>56.677639077340572</v>
      </c>
      <c r="X22" s="122">
        <f t="shared" si="10"/>
        <v>3</v>
      </c>
      <c r="Y22" s="123">
        <v>0</v>
      </c>
      <c r="Z22" s="124">
        <f t="shared" si="11"/>
        <v>0</v>
      </c>
      <c r="AA22" s="122">
        <v>0</v>
      </c>
      <c r="AB22" s="123">
        <v>213.61609999999999</v>
      </c>
      <c r="AC22" s="124">
        <f t="shared" si="12"/>
        <v>1.9323030303030304</v>
      </c>
      <c r="AD22" s="122">
        <f t="shared" si="23"/>
        <v>1</v>
      </c>
      <c r="AE22" s="123">
        <v>4542.3955026200001</v>
      </c>
      <c r="AF22" s="124">
        <f t="shared" si="13"/>
        <v>41.089059272908187</v>
      </c>
      <c r="AG22" s="121">
        <f t="shared" si="14"/>
        <v>3</v>
      </c>
      <c r="AH22" s="125">
        <f t="shared" si="15"/>
        <v>9</v>
      </c>
      <c r="AI22" s="127">
        <f t="shared" si="16"/>
        <v>2.8181818181818183</v>
      </c>
      <c r="AJ22" s="140">
        <f t="shared" si="17"/>
        <v>2</v>
      </c>
      <c r="AK22" s="128">
        <v>3</v>
      </c>
      <c r="AL22" s="129">
        <f t="shared" si="18"/>
        <v>6</v>
      </c>
      <c r="AM22" s="39">
        <f t="shared" si="19"/>
        <v>3</v>
      </c>
      <c r="AN22" s="39">
        <v>2</v>
      </c>
      <c r="AO22" s="130">
        <f t="shared" si="24"/>
        <v>1</v>
      </c>
      <c r="AP22" s="175">
        <f t="shared" si="25"/>
        <v>3</v>
      </c>
      <c r="AQ22" s="131">
        <v>2</v>
      </c>
      <c r="AR22" s="182">
        <v>7</v>
      </c>
      <c r="AS22" s="121">
        <f t="shared" si="20"/>
        <v>14</v>
      </c>
      <c r="AT22" s="198">
        <f t="shared" si="21"/>
        <v>3</v>
      </c>
    </row>
    <row r="23" spans="1:46" ht="14.5" x14ac:dyDescent="0.25">
      <c r="A23" s="119">
        <v>22</v>
      </c>
      <c r="B23" s="15" t="s">
        <v>46</v>
      </c>
      <c r="C23" s="120">
        <v>10930</v>
      </c>
      <c r="D23" s="121">
        <v>1338</v>
      </c>
      <c r="E23" s="122">
        <f t="shared" si="0"/>
        <v>2</v>
      </c>
      <c r="F23" s="123">
        <v>31.432511999999999</v>
      </c>
      <c r="G23" s="124">
        <f t="shared" si="1"/>
        <v>0.28758016468435499</v>
      </c>
      <c r="H23" s="125">
        <f t="shared" si="2"/>
        <v>1</v>
      </c>
      <c r="I23" s="120">
        <v>57.626649999999998</v>
      </c>
      <c r="J23" s="122">
        <f t="shared" si="3"/>
        <v>3</v>
      </c>
      <c r="K23" s="120">
        <v>125</v>
      </c>
      <c r="L23" s="122">
        <f t="shared" si="26"/>
        <v>4</v>
      </c>
      <c r="M23" s="123">
        <v>122.538026</v>
      </c>
      <c r="N23" s="124">
        <f t="shared" si="4"/>
        <v>1.1211164318389752</v>
      </c>
      <c r="O23" s="122">
        <f t="shared" si="5"/>
        <v>2</v>
      </c>
      <c r="P23" s="123">
        <v>213.83833999999999</v>
      </c>
      <c r="Q23" s="125">
        <f t="shared" si="6"/>
        <v>4</v>
      </c>
      <c r="R23" s="120">
        <v>3197.63</v>
      </c>
      <c r="S23" s="121">
        <v>1293.1300000000001</v>
      </c>
      <c r="T23" s="124">
        <f t="shared" si="7"/>
        <v>40.440263570206689</v>
      </c>
      <c r="U23" s="122">
        <f t="shared" si="8"/>
        <v>3</v>
      </c>
      <c r="V23" s="123">
        <v>4473.2782999999999</v>
      </c>
      <c r="W23" s="126">
        <f t="shared" si="9"/>
        <v>40.926608417200363</v>
      </c>
      <c r="X23" s="122">
        <f t="shared" si="10"/>
        <v>2</v>
      </c>
      <c r="Y23" s="123">
        <v>127.10790300000001</v>
      </c>
      <c r="Z23" s="124">
        <f t="shared" si="11"/>
        <v>1.1629268344007322</v>
      </c>
      <c r="AA23" s="122">
        <f>IF(Z23&lt;1,1,IF(Z23&lt;10,2,IF(Z23&lt;15,3,4)))</f>
        <v>2</v>
      </c>
      <c r="AB23" s="123">
        <v>1537.0162</v>
      </c>
      <c r="AC23" s="124">
        <f t="shared" si="12"/>
        <v>14.062362305580969</v>
      </c>
      <c r="AD23" s="122">
        <f t="shared" si="23"/>
        <v>2</v>
      </c>
      <c r="AE23" s="123">
        <v>4111.4682573999999</v>
      </c>
      <c r="AF23" s="124">
        <f t="shared" si="13"/>
        <v>37.616361000914914</v>
      </c>
      <c r="AG23" s="121">
        <f t="shared" si="14"/>
        <v>3</v>
      </c>
      <c r="AH23" s="125">
        <f t="shared" si="15"/>
        <v>9</v>
      </c>
      <c r="AI23" s="127">
        <f t="shared" si="16"/>
        <v>3.0909090909090908</v>
      </c>
      <c r="AJ23" s="140">
        <f t="shared" si="17"/>
        <v>3</v>
      </c>
      <c r="AK23" s="128">
        <v>4</v>
      </c>
      <c r="AL23" s="129">
        <f t="shared" si="18"/>
        <v>12</v>
      </c>
      <c r="AM23" s="39">
        <f t="shared" si="19"/>
        <v>4</v>
      </c>
      <c r="AN23" s="39">
        <v>3</v>
      </c>
      <c r="AO23" s="130">
        <f t="shared" si="24"/>
        <v>1</v>
      </c>
      <c r="AP23" s="175">
        <f t="shared" si="25"/>
        <v>3</v>
      </c>
      <c r="AQ23" s="131">
        <v>2</v>
      </c>
      <c r="AR23" s="182">
        <v>7</v>
      </c>
      <c r="AS23" s="121">
        <f t="shared" si="20"/>
        <v>14</v>
      </c>
      <c r="AT23" s="198">
        <f t="shared" si="21"/>
        <v>3</v>
      </c>
    </row>
    <row r="24" spans="1:46" ht="14.5" x14ac:dyDescent="0.25">
      <c r="A24" s="119">
        <v>23</v>
      </c>
      <c r="B24" s="15" t="s">
        <v>47</v>
      </c>
      <c r="C24" s="120">
        <v>8798</v>
      </c>
      <c r="D24" s="121">
        <v>1235</v>
      </c>
      <c r="E24" s="122">
        <f t="shared" si="0"/>
        <v>2</v>
      </c>
      <c r="F24" s="123">
        <v>40.951332000000001</v>
      </c>
      <c r="G24" s="124">
        <f t="shared" si="1"/>
        <v>0.46546183223459875</v>
      </c>
      <c r="H24" s="125">
        <f t="shared" si="2"/>
        <v>1</v>
      </c>
      <c r="I24" s="120">
        <v>47.021349999999998</v>
      </c>
      <c r="J24" s="122">
        <f t="shared" si="3"/>
        <v>2</v>
      </c>
      <c r="K24" s="120">
        <v>4</v>
      </c>
      <c r="L24" s="122">
        <f t="shared" si="26"/>
        <v>1</v>
      </c>
      <c r="M24" s="123">
        <v>181.200976</v>
      </c>
      <c r="N24" s="124">
        <f t="shared" si="4"/>
        <v>2.0595700841100251</v>
      </c>
      <c r="O24" s="122">
        <f t="shared" si="5"/>
        <v>2</v>
      </c>
      <c r="P24" s="123">
        <v>186.17951000000002</v>
      </c>
      <c r="Q24" s="125">
        <f t="shared" si="6"/>
        <v>3</v>
      </c>
      <c r="R24" s="120">
        <v>1099.07</v>
      </c>
      <c r="S24" s="121">
        <v>628.97</v>
      </c>
      <c r="T24" s="124">
        <f t="shared" si="7"/>
        <v>57.227474137225109</v>
      </c>
      <c r="U24" s="122">
        <f t="shared" si="8"/>
        <v>3</v>
      </c>
      <c r="V24" s="123">
        <v>7869.9994999999999</v>
      </c>
      <c r="W24" s="126">
        <f t="shared" si="9"/>
        <v>89.452142532393722</v>
      </c>
      <c r="X24" s="122">
        <f t="shared" si="10"/>
        <v>4</v>
      </c>
      <c r="Y24" s="123">
        <v>0</v>
      </c>
      <c r="Z24" s="124">
        <f t="shared" si="11"/>
        <v>0</v>
      </c>
      <c r="AA24" s="122">
        <v>0</v>
      </c>
      <c r="AB24" s="123">
        <v>0</v>
      </c>
      <c r="AC24" s="124">
        <f t="shared" si="12"/>
        <v>0</v>
      </c>
      <c r="AD24" s="122">
        <v>0</v>
      </c>
      <c r="AE24" s="123">
        <v>3959.93747979</v>
      </c>
      <c r="AF24" s="124">
        <f t="shared" si="13"/>
        <v>45.009518979199818</v>
      </c>
      <c r="AG24" s="121">
        <f t="shared" si="14"/>
        <v>3</v>
      </c>
      <c r="AH24" s="125">
        <f t="shared" si="15"/>
        <v>9</v>
      </c>
      <c r="AI24" s="127">
        <f t="shared" si="16"/>
        <v>2.4545454545454546</v>
      </c>
      <c r="AJ24" s="140">
        <f t="shared" si="17"/>
        <v>2</v>
      </c>
      <c r="AK24" s="128">
        <v>3</v>
      </c>
      <c r="AL24" s="129">
        <f t="shared" si="18"/>
        <v>6</v>
      </c>
      <c r="AM24" s="39">
        <f t="shared" si="19"/>
        <v>3</v>
      </c>
      <c r="AN24" s="39">
        <v>2</v>
      </c>
      <c r="AO24" s="130">
        <f t="shared" si="24"/>
        <v>1</v>
      </c>
      <c r="AP24" s="175">
        <f t="shared" si="25"/>
        <v>3</v>
      </c>
      <c r="AQ24" s="131">
        <v>2</v>
      </c>
      <c r="AR24" s="182">
        <v>7</v>
      </c>
      <c r="AS24" s="121">
        <f t="shared" si="20"/>
        <v>14</v>
      </c>
      <c r="AT24" s="198">
        <f t="shared" si="21"/>
        <v>3</v>
      </c>
    </row>
    <row r="25" spans="1:46" ht="14.5" x14ac:dyDescent="0.25">
      <c r="A25" s="119">
        <v>24</v>
      </c>
      <c r="B25" s="15" t="s">
        <v>48</v>
      </c>
      <c r="C25" s="120">
        <v>8600</v>
      </c>
      <c r="D25" s="121">
        <v>2822</v>
      </c>
      <c r="E25" s="122">
        <f t="shared" si="0"/>
        <v>3</v>
      </c>
      <c r="F25" s="123">
        <v>0.47865200000000002</v>
      </c>
      <c r="G25" s="124">
        <f t="shared" si="1"/>
        <v>5.5657209302325582E-3</v>
      </c>
      <c r="H25" s="125">
        <f t="shared" si="2"/>
        <v>1</v>
      </c>
      <c r="I25" s="120">
        <v>57.709650000000003</v>
      </c>
      <c r="J25" s="122">
        <f t="shared" si="3"/>
        <v>3</v>
      </c>
      <c r="K25" s="120">
        <v>9</v>
      </c>
      <c r="L25" s="122">
        <f t="shared" si="26"/>
        <v>1</v>
      </c>
      <c r="M25" s="123">
        <v>172.28521899999998</v>
      </c>
      <c r="N25" s="124">
        <f t="shared" si="4"/>
        <v>2.0033164999999999</v>
      </c>
      <c r="O25" s="122">
        <f t="shared" si="5"/>
        <v>2</v>
      </c>
      <c r="P25" s="123">
        <v>151.51595</v>
      </c>
      <c r="Q25" s="125">
        <f t="shared" si="6"/>
        <v>3</v>
      </c>
      <c r="R25" s="120">
        <v>658.89</v>
      </c>
      <c r="S25" s="121">
        <v>471.11</v>
      </c>
      <c r="T25" s="124">
        <f t="shared" si="7"/>
        <v>71.500553961966347</v>
      </c>
      <c r="U25" s="122">
        <f t="shared" si="8"/>
        <v>4</v>
      </c>
      <c r="V25" s="123">
        <v>8278.3325000000004</v>
      </c>
      <c r="W25" s="126">
        <f t="shared" si="9"/>
        <v>96.259680232558139</v>
      </c>
      <c r="X25" s="122">
        <f t="shared" si="10"/>
        <v>4</v>
      </c>
      <c r="Y25" s="123">
        <v>0</v>
      </c>
      <c r="Z25" s="124">
        <f t="shared" si="11"/>
        <v>0</v>
      </c>
      <c r="AA25" s="122">
        <v>0</v>
      </c>
      <c r="AB25" s="123">
        <v>5138.1656999999996</v>
      </c>
      <c r="AC25" s="124">
        <f t="shared" si="12"/>
        <v>59.746112790697673</v>
      </c>
      <c r="AD25" s="122">
        <f>IF(AC25&lt;10,1,IF(AC25&lt;30,2,IF(AC25&lt;60,3,4)))</f>
        <v>3</v>
      </c>
      <c r="AE25" s="123">
        <v>3590.6793281599998</v>
      </c>
      <c r="AF25" s="124">
        <f t="shared" si="13"/>
        <v>41.752085211162786</v>
      </c>
      <c r="AG25" s="121">
        <f t="shared" si="14"/>
        <v>3</v>
      </c>
      <c r="AH25" s="125">
        <f t="shared" si="15"/>
        <v>9</v>
      </c>
      <c r="AI25" s="127">
        <f t="shared" si="16"/>
        <v>3</v>
      </c>
      <c r="AJ25" s="140">
        <f t="shared" si="17"/>
        <v>3</v>
      </c>
      <c r="AK25" s="128">
        <v>3</v>
      </c>
      <c r="AL25" s="129">
        <f t="shared" si="18"/>
        <v>9</v>
      </c>
      <c r="AM25" s="39">
        <f t="shared" si="19"/>
        <v>3</v>
      </c>
      <c r="AN25" s="39">
        <v>3</v>
      </c>
      <c r="AO25" s="130">
        <f t="shared" si="24"/>
        <v>0</v>
      </c>
      <c r="AP25" s="176">
        <f t="shared" si="25"/>
        <v>2</v>
      </c>
      <c r="AQ25" s="131">
        <v>2</v>
      </c>
      <c r="AR25" s="182">
        <v>7</v>
      </c>
      <c r="AS25" s="121">
        <f t="shared" si="20"/>
        <v>14</v>
      </c>
      <c r="AT25" s="198">
        <f t="shared" si="21"/>
        <v>3</v>
      </c>
    </row>
    <row r="26" spans="1:46" ht="14.5" x14ac:dyDescent="0.25">
      <c r="A26" s="119">
        <v>25</v>
      </c>
      <c r="B26" s="15" t="s">
        <v>49</v>
      </c>
      <c r="C26" s="120">
        <v>3739</v>
      </c>
      <c r="D26" s="121">
        <v>572</v>
      </c>
      <c r="E26" s="122">
        <f t="shared" si="0"/>
        <v>1</v>
      </c>
      <c r="F26" s="123">
        <v>0.66742200000000007</v>
      </c>
      <c r="G26" s="124">
        <f t="shared" si="1"/>
        <v>1.7850280823749669E-2</v>
      </c>
      <c r="H26" s="125">
        <f t="shared" si="2"/>
        <v>1</v>
      </c>
      <c r="I26" s="120">
        <v>28.844200000000001</v>
      </c>
      <c r="J26" s="122">
        <f t="shared" si="3"/>
        <v>2</v>
      </c>
      <c r="K26" s="120">
        <v>2</v>
      </c>
      <c r="L26" s="122">
        <f t="shared" si="26"/>
        <v>1</v>
      </c>
      <c r="M26" s="123">
        <v>19.965064000000002</v>
      </c>
      <c r="N26" s="124">
        <f t="shared" si="4"/>
        <v>0.53396801283765716</v>
      </c>
      <c r="O26" s="122">
        <f t="shared" si="5"/>
        <v>1</v>
      </c>
      <c r="P26" s="123">
        <v>58.566019999999995</v>
      </c>
      <c r="Q26" s="125">
        <f t="shared" si="6"/>
        <v>1</v>
      </c>
      <c r="R26" s="120">
        <v>520.4</v>
      </c>
      <c r="S26" s="121">
        <v>234.14</v>
      </c>
      <c r="T26" s="124">
        <f t="shared" si="7"/>
        <v>44.992313604919296</v>
      </c>
      <c r="U26" s="122">
        <f t="shared" si="8"/>
        <v>3</v>
      </c>
      <c r="V26" s="123">
        <v>3385.4146999999998</v>
      </c>
      <c r="W26" s="126">
        <f t="shared" si="9"/>
        <v>90.543319069269856</v>
      </c>
      <c r="X26" s="122">
        <f t="shared" si="10"/>
        <v>4</v>
      </c>
      <c r="Y26" s="123">
        <v>4.6259980000000001</v>
      </c>
      <c r="Z26" s="124">
        <f t="shared" si="11"/>
        <v>0.12372286707675849</v>
      </c>
      <c r="AA26" s="122">
        <f>IF(Z26&lt;1,1,IF(Z26&lt;10,2,IF(Z26&lt;15,3,4)))</f>
        <v>1</v>
      </c>
      <c r="AB26" s="123">
        <v>1868.9023</v>
      </c>
      <c r="AC26" s="124">
        <f t="shared" si="12"/>
        <v>49.98401444236427</v>
      </c>
      <c r="AD26" s="122">
        <f>IF(AC26&lt;10,1,IF(AC26&lt;30,2,IF(AC26&lt;60,3,4)))</f>
        <v>3</v>
      </c>
      <c r="AE26" s="123">
        <v>2531.4948450000002</v>
      </c>
      <c r="AF26" s="124">
        <f t="shared" si="13"/>
        <v>67.705130917357593</v>
      </c>
      <c r="AG26" s="121">
        <f t="shared" si="14"/>
        <v>4</v>
      </c>
      <c r="AH26" s="125">
        <f t="shared" si="15"/>
        <v>12</v>
      </c>
      <c r="AI26" s="127">
        <f t="shared" si="16"/>
        <v>2.7272727272727271</v>
      </c>
      <c r="AJ26" s="140">
        <f t="shared" si="17"/>
        <v>2</v>
      </c>
      <c r="AK26" s="128">
        <v>3</v>
      </c>
      <c r="AL26" s="129">
        <f t="shared" si="18"/>
        <v>6</v>
      </c>
      <c r="AM26" s="39">
        <f t="shared" si="19"/>
        <v>3</v>
      </c>
      <c r="AN26" s="39">
        <v>2</v>
      </c>
      <c r="AO26" s="130">
        <f t="shared" si="24"/>
        <v>1</v>
      </c>
      <c r="AP26" s="175">
        <f t="shared" si="25"/>
        <v>3</v>
      </c>
      <c r="AQ26" s="131">
        <v>2</v>
      </c>
      <c r="AR26" s="182">
        <v>7</v>
      </c>
      <c r="AS26" s="121">
        <f t="shared" si="20"/>
        <v>14</v>
      </c>
      <c r="AT26" s="198">
        <f t="shared" si="21"/>
        <v>3</v>
      </c>
    </row>
    <row r="27" spans="1:46" ht="15" thickBot="1" x14ac:dyDescent="0.3">
      <c r="A27" s="132">
        <v>26</v>
      </c>
      <c r="B27" s="25" t="s">
        <v>50</v>
      </c>
      <c r="C27" s="133">
        <v>8155</v>
      </c>
      <c r="D27" s="134">
        <v>1782</v>
      </c>
      <c r="E27" s="135">
        <f t="shared" si="0"/>
        <v>2</v>
      </c>
      <c r="F27" s="136">
        <v>21.110782</v>
      </c>
      <c r="G27" s="137">
        <f t="shared" si="1"/>
        <v>0.25886918454935626</v>
      </c>
      <c r="H27" s="138">
        <f t="shared" si="2"/>
        <v>1</v>
      </c>
      <c r="I27" s="133">
        <v>69.088250000000002</v>
      </c>
      <c r="J27" s="135">
        <f t="shared" si="3"/>
        <v>3</v>
      </c>
      <c r="K27" s="133">
        <v>0</v>
      </c>
      <c r="L27" s="135">
        <v>0</v>
      </c>
      <c r="M27" s="136">
        <v>62.631841000000001</v>
      </c>
      <c r="N27" s="137">
        <f t="shared" si="4"/>
        <v>0.76801767014101774</v>
      </c>
      <c r="O27" s="135">
        <f t="shared" si="5"/>
        <v>1</v>
      </c>
      <c r="P27" s="136">
        <v>152.90742</v>
      </c>
      <c r="Q27" s="138">
        <f t="shared" si="6"/>
        <v>3</v>
      </c>
      <c r="R27" s="133">
        <v>839.89</v>
      </c>
      <c r="S27" s="134">
        <v>602.19000000000005</v>
      </c>
      <c r="T27" s="137">
        <f t="shared" si="7"/>
        <v>71.698674826465378</v>
      </c>
      <c r="U27" s="135">
        <f t="shared" si="8"/>
        <v>4</v>
      </c>
      <c r="V27" s="136">
        <v>4856.0505000000003</v>
      </c>
      <c r="W27" s="139">
        <f t="shared" si="9"/>
        <v>59.546909871244637</v>
      </c>
      <c r="X27" s="135">
        <f t="shared" si="10"/>
        <v>3</v>
      </c>
      <c r="Y27" s="136">
        <v>0</v>
      </c>
      <c r="Z27" s="137">
        <f t="shared" si="11"/>
        <v>0</v>
      </c>
      <c r="AA27" s="135">
        <v>0</v>
      </c>
      <c r="AB27" s="136">
        <v>3948.0073000000002</v>
      </c>
      <c r="AC27" s="137">
        <f t="shared" si="12"/>
        <v>48.41210668301656</v>
      </c>
      <c r="AD27" s="135">
        <f>IF(AC27&lt;10,1,IF(AC27&lt;30,2,IF(AC27&lt;60,3,4)))</f>
        <v>3</v>
      </c>
      <c r="AE27" s="136">
        <v>3396.7551507899998</v>
      </c>
      <c r="AF27" s="137">
        <f t="shared" si="13"/>
        <v>41.652423676149596</v>
      </c>
      <c r="AG27" s="134">
        <f t="shared" si="14"/>
        <v>3</v>
      </c>
      <c r="AH27" s="138">
        <f t="shared" si="15"/>
        <v>9</v>
      </c>
      <c r="AI27" s="127">
        <f t="shared" si="16"/>
        <v>2.6363636363636362</v>
      </c>
      <c r="AJ27" s="141">
        <f t="shared" si="17"/>
        <v>2</v>
      </c>
      <c r="AK27" s="128">
        <v>3</v>
      </c>
      <c r="AL27" s="129">
        <f t="shared" si="18"/>
        <v>6</v>
      </c>
      <c r="AM27" s="40">
        <f t="shared" si="19"/>
        <v>3</v>
      </c>
      <c r="AN27" s="40">
        <v>1</v>
      </c>
      <c r="AO27" s="130">
        <f t="shared" si="24"/>
        <v>2</v>
      </c>
      <c r="AP27" s="177">
        <f t="shared" si="25"/>
        <v>4</v>
      </c>
      <c r="AQ27" s="131">
        <v>2</v>
      </c>
      <c r="AR27" s="182">
        <v>7</v>
      </c>
      <c r="AS27" s="121">
        <f t="shared" si="20"/>
        <v>14</v>
      </c>
      <c r="AT27" s="198">
        <f t="shared" si="21"/>
        <v>3</v>
      </c>
    </row>
  </sheetData>
  <sortState xmlns:xlrd2="http://schemas.microsoft.com/office/spreadsheetml/2017/richdata2" ref="A2:AT27">
    <sortCondition ref="A2:A2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V27"/>
  <sheetViews>
    <sheetView zoomScale="70" zoomScaleNormal="70" workbookViewId="0">
      <selection activeCell="U46" sqref="U46"/>
    </sheetView>
  </sheetViews>
  <sheetFormatPr defaultColWidth="9.1796875" defaultRowHeight="12.5" x14ac:dyDescent="0.25"/>
  <cols>
    <col min="1" max="1" width="9.1796875" style="2"/>
    <col min="2" max="2" width="26.54296875" style="2" customWidth="1"/>
    <col min="3" max="4" width="0" style="2" hidden="1" customWidth="1"/>
    <col min="5" max="5" width="12" style="2" hidden="1" customWidth="1"/>
    <col min="6" max="6" width="10.7265625" style="2" customWidth="1"/>
    <col min="7" max="7" width="18" style="2" customWidth="1"/>
    <col min="8" max="8" width="13.26953125" style="2" customWidth="1"/>
    <col min="9" max="9" width="17.54296875" style="2" customWidth="1"/>
    <col min="10" max="10" width="13.26953125" style="2" hidden="1" customWidth="1"/>
    <col min="11" max="11" width="14.54296875" style="2" hidden="1" customWidth="1"/>
    <col min="12" max="13" width="0" style="2" hidden="1" customWidth="1"/>
    <col min="14" max="21" width="9.1796875" style="2"/>
    <col min="22" max="22" width="23" style="2" customWidth="1"/>
    <col min="23" max="26" width="9.1796875" style="2"/>
    <col min="27" max="27" width="17.26953125" style="2" customWidth="1"/>
    <col min="28" max="36" width="9.1796875" style="2"/>
    <col min="37" max="37" width="17.7265625" style="3" customWidth="1"/>
    <col min="38" max="38" width="16.453125" style="2" customWidth="1"/>
    <col min="39" max="39" width="16.1796875" style="2" customWidth="1"/>
    <col min="40" max="40" width="15.26953125" style="2" customWidth="1"/>
    <col min="41" max="41" width="14.81640625" style="2" customWidth="1"/>
    <col min="42" max="42" width="19.1796875" style="2" customWidth="1"/>
    <col min="43" max="43" width="15" style="2" customWidth="1"/>
    <col min="44" max="44" width="14.81640625" style="2" customWidth="1"/>
    <col min="45" max="46" width="9.1796875" style="2"/>
    <col min="47" max="47" width="13.453125" style="2" customWidth="1"/>
    <col min="48" max="48" width="13.81640625" style="2" customWidth="1"/>
    <col min="49" max="16384" width="9.1796875" style="2"/>
  </cols>
  <sheetData>
    <row r="1" spans="1:48" ht="169" x14ac:dyDescent="0.25">
      <c r="A1" s="159" t="s">
        <v>0</v>
      </c>
      <c r="B1" s="113" t="s">
        <v>51</v>
      </c>
      <c r="C1" s="52" t="s">
        <v>1</v>
      </c>
      <c r="D1" s="53" t="s">
        <v>2</v>
      </c>
      <c r="E1" s="54" t="s">
        <v>58</v>
      </c>
      <c r="F1" s="52" t="s">
        <v>3</v>
      </c>
      <c r="G1" s="53" t="s">
        <v>54</v>
      </c>
      <c r="H1" s="53" t="s">
        <v>76</v>
      </c>
      <c r="I1" s="54" t="s">
        <v>75</v>
      </c>
      <c r="J1" s="52" t="s">
        <v>4</v>
      </c>
      <c r="K1" s="54" t="s">
        <v>60</v>
      </c>
      <c r="L1" s="52" t="s">
        <v>5</v>
      </c>
      <c r="M1" s="54" t="s">
        <v>61</v>
      </c>
      <c r="N1" s="52" t="s">
        <v>6</v>
      </c>
      <c r="O1" s="71" t="s">
        <v>55</v>
      </c>
      <c r="P1" s="53" t="s">
        <v>64</v>
      </c>
      <c r="Q1" s="54" t="s">
        <v>63</v>
      </c>
      <c r="R1" s="52" t="s">
        <v>7</v>
      </c>
      <c r="S1" s="54" t="s">
        <v>65</v>
      </c>
      <c r="T1" s="52" t="s">
        <v>8</v>
      </c>
      <c r="U1" s="53" t="s">
        <v>9</v>
      </c>
      <c r="V1" s="53" t="s">
        <v>10</v>
      </c>
      <c r="W1" s="54" t="s">
        <v>66</v>
      </c>
      <c r="X1" s="52" t="s">
        <v>11</v>
      </c>
      <c r="Y1" s="53" t="s">
        <v>84</v>
      </c>
      <c r="Z1" s="54" t="s">
        <v>68</v>
      </c>
      <c r="AA1" s="52" t="s">
        <v>12</v>
      </c>
      <c r="AB1" s="53" t="s">
        <v>13</v>
      </c>
      <c r="AC1" s="53" t="s">
        <v>69</v>
      </c>
      <c r="AD1" s="54" t="s">
        <v>70</v>
      </c>
      <c r="AE1" s="52" t="s">
        <v>14</v>
      </c>
      <c r="AF1" s="53" t="s">
        <v>88</v>
      </c>
      <c r="AG1" s="113" t="s">
        <v>71</v>
      </c>
      <c r="AH1" s="52" t="s">
        <v>15</v>
      </c>
      <c r="AI1" s="53" t="s">
        <v>16</v>
      </c>
      <c r="AJ1" s="54" t="s">
        <v>73</v>
      </c>
      <c r="AK1" s="81" t="s">
        <v>56</v>
      </c>
      <c r="AL1" s="82" t="s">
        <v>57</v>
      </c>
      <c r="AM1" s="147" t="s">
        <v>17</v>
      </c>
      <c r="AN1" s="148" t="s">
        <v>18</v>
      </c>
      <c r="AO1" s="149" t="s">
        <v>19</v>
      </c>
      <c r="AP1" s="149" t="s">
        <v>20</v>
      </c>
      <c r="AQ1" s="150" t="s">
        <v>21</v>
      </c>
      <c r="AR1" s="149" t="s">
        <v>22</v>
      </c>
      <c r="AS1" s="151" t="s">
        <v>23</v>
      </c>
      <c r="AT1" s="151" t="s">
        <v>24</v>
      </c>
      <c r="AU1" s="151" t="s">
        <v>25</v>
      </c>
      <c r="AV1" s="151" t="s">
        <v>26</v>
      </c>
    </row>
    <row r="2" spans="1:48" ht="14.5" x14ac:dyDescent="0.35">
      <c r="A2" s="119">
        <v>1</v>
      </c>
      <c r="B2" s="15" t="s">
        <v>27</v>
      </c>
      <c r="C2" s="16">
        <v>24016</v>
      </c>
      <c r="D2" s="17">
        <v>4069</v>
      </c>
      <c r="E2" s="152">
        <f t="shared" ref="E2:E27" si="0">IF(D2&lt;1000,1,IF(D2&lt;2000,2,IF(D2&lt;3000,3,4)))</f>
        <v>4</v>
      </c>
      <c r="F2" s="19">
        <v>33.001579</v>
      </c>
      <c r="G2" s="20">
        <f t="shared" ref="G2:G27" si="1">(F2/C2)*100</f>
        <v>0.13741496918720852</v>
      </c>
      <c r="H2" s="17">
        <f t="shared" ref="H2:H27" si="2">IF(G2&lt;1,1,IF(G2&lt;1,2,IF(G2&lt;4,3,4)))</f>
        <v>1</v>
      </c>
      <c r="I2" s="21">
        <f t="shared" ref="I2:I27" si="3">H2*2</f>
        <v>2</v>
      </c>
      <c r="J2" s="16">
        <v>150.23260999999999</v>
      </c>
      <c r="K2" s="152">
        <f t="shared" ref="K2:K27" si="4">IF(J2&lt;10,1,IF(J2&lt;50,2,IF(J2&lt;100,3,4)))</f>
        <v>4</v>
      </c>
      <c r="L2" s="16">
        <v>16</v>
      </c>
      <c r="M2" s="152">
        <f>IF(L2&lt;20,1,IF(L2&lt;50,2,IF(L2&lt;100,3,4)))</f>
        <v>1</v>
      </c>
      <c r="N2" s="19">
        <v>276.60380299999997</v>
      </c>
      <c r="O2" s="20">
        <f t="shared" ref="O2:O27" si="5">N2/C2*100</f>
        <v>1.1517480138241172</v>
      </c>
      <c r="P2" s="153">
        <f t="shared" ref="P2:P27" si="6">IF(O2&lt;1,1,IF(O2&lt;7,2,IF(O2&lt;7.5,3,4)))</f>
        <v>2</v>
      </c>
      <c r="Q2" s="152">
        <f t="shared" ref="Q2:Q27" si="7">P2*2</f>
        <v>4</v>
      </c>
      <c r="R2" s="19">
        <v>330.36003000000005</v>
      </c>
      <c r="S2" s="21">
        <f t="shared" ref="S2:S27" si="8">IF(R2&lt;100,1,IF(R2&lt;150,2,IF(R2&lt;200,3,4)))</f>
        <v>4</v>
      </c>
      <c r="T2" s="16">
        <v>1983.64</v>
      </c>
      <c r="U2" s="17">
        <v>1105.55</v>
      </c>
      <c r="V2" s="20">
        <f t="shared" ref="V2:V27" si="9">U2/T2*100</f>
        <v>55.733399205500987</v>
      </c>
      <c r="W2" s="152">
        <f t="shared" ref="W2:W27" si="10">IF(V2&lt;10,1,IF(V2&lt;40,2,IF(V2&lt;70,3,4)))</f>
        <v>3</v>
      </c>
      <c r="X2" s="19">
        <v>6473.2362999999996</v>
      </c>
      <c r="Y2" s="23">
        <f t="shared" ref="Y2:Y27" si="11">X2/C2*100</f>
        <v>26.953848684210524</v>
      </c>
      <c r="Z2" s="152">
        <f t="shared" ref="Z2:Z27" si="12">IF(Y2&lt;25,1,IF(Y2&lt;50,2,IF(Y2&lt;75,3,4)))</f>
        <v>2</v>
      </c>
      <c r="AA2" s="19">
        <v>0</v>
      </c>
      <c r="AB2" s="20">
        <f t="shared" ref="AB2:AB27" si="13">AA2/C2*100</f>
        <v>0</v>
      </c>
      <c r="AC2" s="153">
        <v>0</v>
      </c>
      <c r="AD2" s="152">
        <f t="shared" ref="AD2:AD27" si="14">AC2*2</f>
        <v>0</v>
      </c>
      <c r="AE2" s="19">
        <v>8796.4411999999993</v>
      </c>
      <c r="AF2" s="20">
        <f t="shared" ref="AF2:AF27" si="15">AE2/C2*100</f>
        <v>36.627420053297797</v>
      </c>
      <c r="AG2" s="152">
        <f t="shared" ref="AG2:AG23" si="16">IF(AF2&lt;10,1,IF(AF2&lt;30,2,IF(AF2&lt;60,3,4)))</f>
        <v>3</v>
      </c>
      <c r="AH2" s="19">
        <v>7567.8963120899998</v>
      </c>
      <c r="AI2" s="20">
        <f t="shared" ref="AI2:AI27" si="17">AH2/C2*100</f>
        <v>31.51189337146069</v>
      </c>
      <c r="AJ2" s="21">
        <f t="shared" ref="AJ2:AJ27" si="18">IF(AI2&lt;10,1,IF(AI2&lt;30,2,IF(AI2&lt;60,3,4)))</f>
        <v>3</v>
      </c>
      <c r="AK2" s="35">
        <f t="shared" ref="AK2:AK27" si="19">(AJ2+AG2+AD2+Z2+W2+S2+Q2+I2)/8</f>
        <v>2.625</v>
      </c>
      <c r="AL2" s="154">
        <f t="shared" ref="AL2:AL27" si="20">IF(AK2&lt;2,1,IF(AK2&lt;3,2,IF(AK2&lt;4,3,4)))</f>
        <v>2</v>
      </c>
      <c r="AM2" s="155">
        <v>2</v>
      </c>
      <c r="AN2" s="42">
        <f t="shared" ref="AN2:AN27" si="21">AL2*AM2</f>
        <v>4</v>
      </c>
      <c r="AO2" s="39">
        <f t="shared" ref="AO2:AO27" si="22">IF(AN2&lt;3,1,IF(AN2&lt;5,2,IF(AN2&lt;12,3,4)))</f>
        <v>2</v>
      </c>
      <c r="AP2" s="39">
        <v>2</v>
      </c>
      <c r="AQ2" s="46">
        <f>AO2-AP2</f>
        <v>0</v>
      </c>
      <c r="AR2" s="165">
        <f>IF(AQ2&lt;-1,1,IF(AQ2&lt;1,2,IF(AQ2=1,3,4)))</f>
        <v>2</v>
      </c>
      <c r="AS2" s="153">
        <v>2</v>
      </c>
      <c r="AT2" s="183">
        <v>5</v>
      </c>
      <c r="AU2" s="17">
        <f>AS2*AT2</f>
        <v>10</v>
      </c>
      <c r="AV2" s="196">
        <f>IF(AU2&lt;6,1,IF(AU2&lt;12,2,IF(AU2&lt;18,3,4)))</f>
        <v>2</v>
      </c>
    </row>
    <row r="3" spans="1:48" ht="14.5" x14ac:dyDescent="0.35">
      <c r="A3" s="119">
        <v>2</v>
      </c>
      <c r="B3" s="15" t="s">
        <v>28</v>
      </c>
      <c r="C3" s="16">
        <v>3218</v>
      </c>
      <c r="D3" s="17">
        <v>1040</v>
      </c>
      <c r="E3" s="152">
        <f t="shared" si="0"/>
        <v>2</v>
      </c>
      <c r="F3" s="19">
        <v>0.60615600000000003</v>
      </c>
      <c r="G3" s="20">
        <f t="shared" si="1"/>
        <v>1.883642013673089E-2</v>
      </c>
      <c r="H3" s="17">
        <f t="shared" si="2"/>
        <v>1</v>
      </c>
      <c r="I3" s="21">
        <f t="shared" si="3"/>
        <v>2</v>
      </c>
      <c r="J3" s="16">
        <v>28.398439999999997</v>
      </c>
      <c r="K3" s="152">
        <f t="shared" si="4"/>
        <v>2</v>
      </c>
      <c r="L3" s="16">
        <v>0</v>
      </c>
      <c r="M3" s="152">
        <v>0</v>
      </c>
      <c r="N3" s="19">
        <v>9.2501309999999997</v>
      </c>
      <c r="O3" s="20">
        <f t="shared" si="5"/>
        <v>0.28744968924798009</v>
      </c>
      <c r="P3" s="153">
        <f t="shared" si="6"/>
        <v>1</v>
      </c>
      <c r="Q3" s="152">
        <f t="shared" si="7"/>
        <v>2</v>
      </c>
      <c r="R3" s="19">
        <v>28.250869999999999</v>
      </c>
      <c r="S3" s="21">
        <f t="shared" si="8"/>
        <v>1</v>
      </c>
      <c r="T3" s="16">
        <v>244.9</v>
      </c>
      <c r="U3" s="17">
        <v>129.72999999999999</v>
      </c>
      <c r="V3" s="20">
        <f t="shared" si="9"/>
        <v>52.972641894650877</v>
      </c>
      <c r="W3" s="152">
        <f t="shared" si="10"/>
        <v>3</v>
      </c>
      <c r="X3" s="19">
        <v>3179.7833000000001</v>
      </c>
      <c r="Y3" s="23">
        <f t="shared" si="11"/>
        <v>98.812408328154135</v>
      </c>
      <c r="Z3" s="152">
        <f t="shared" si="12"/>
        <v>4</v>
      </c>
      <c r="AA3" s="19">
        <v>0</v>
      </c>
      <c r="AB3" s="20">
        <f t="shared" si="13"/>
        <v>0</v>
      </c>
      <c r="AC3" s="153">
        <v>0</v>
      </c>
      <c r="AD3" s="152">
        <f t="shared" si="14"/>
        <v>0</v>
      </c>
      <c r="AE3" s="19">
        <v>2705.7498999999998</v>
      </c>
      <c r="AF3" s="20">
        <f t="shared" si="15"/>
        <v>84.081724673710369</v>
      </c>
      <c r="AG3" s="152">
        <f t="shared" si="16"/>
        <v>4</v>
      </c>
      <c r="AH3" s="19">
        <v>1819.9798080999999</v>
      </c>
      <c r="AI3" s="20">
        <f t="shared" si="17"/>
        <v>56.556240152268487</v>
      </c>
      <c r="AJ3" s="21">
        <f t="shared" si="18"/>
        <v>3</v>
      </c>
      <c r="AK3" s="35">
        <f t="shared" si="19"/>
        <v>2.375</v>
      </c>
      <c r="AL3" s="154">
        <f t="shared" si="20"/>
        <v>2</v>
      </c>
      <c r="AM3" s="155">
        <v>2</v>
      </c>
      <c r="AN3" s="42">
        <f t="shared" si="21"/>
        <v>4</v>
      </c>
      <c r="AO3" s="39">
        <f t="shared" si="22"/>
        <v>2</v>
      </c>
      <c r="AP3" s="39">
        <v>1</v>
      </c>
      <c r="AQ3" s="46">
        <f>AO3-AP3</f>
        <v>1</v>
      </c>
      <c r="AR3" s="166">
        <f>IF(AQ3&lt;-1,1,IF(AQ3&lt;1,2,IF(AQ3=1,3,4)))</f>
        <v>3</v>
      </c>
      <c r="AS3" s="153">
        <v>2</v>
      </c>
      <c r="AT3" s="183">
        <v>5</v>
      </c>
      <c r="AU3" s="17">
        <f t="shared" ref="AU3:AU27" si="23">AS3*AT3</f>
        <v>10</v>
      </c>
      <c r="AV3" s="196">
        <f t="shared" ref="AV3:AV27" si="24">IF(AU3&lt;6,1,IF(AU3&lt;12,2,IF(AU3&lt;18,3,4)))</f>
        <v>2</v>
      </c>
    </row>
    <row r="4" spans="1:48" ht="14.5" x14ac:dyDescent="0.35">
      <c r="A4" s="119">
        <v>3</v>
      </c>
      <c r="B4" s="24" t="s">
        <v>52</v>
      </c>
      <c r="C4" s="16">
        <v>1151</v>
      </c>
      <c r="D4" s="17">
        <v>179</v>
      </c>
      <c r="E4" s="152">
        <f t="shared" si="0"/>
        <v>1</v>
      </c>
      <c r="F4" s="19">
        <v>0.36213800000000002</v>
      </c>
      <c r="G4" s="20">
        <f t="shared" si="1"/>
        <v>3.1462901824500442E-2</v>
      </c>
      <c r="H4" s="17">
        <f t="shared" si="2"/>
        <v>1</v>
      </c>
      <c r="I4" s="21">
        <f t="shared" si="3"/>
        <v>2</v>
      </c>
      <c r="J4" s="16">
        <v>6.0833999999999993</v>
      </c>
      <c r="K4" s="152">
        <f t="shared" si="4"/>
        <v>1</v>
      </c>
      <c r="L4" s="16">
        <v>8</v>
      </c>
      <c r="M4" s="152">
        <f t="shared" ref="M4:M14" si="25">IF(L4&lt;20,1,IF(L4&lt;50,2,IF(L4&lt;100,3,4)))</f>
        <v>1</v>
      </c>
      <c r="N4" s="19">
        <v>11.295439</v>
      </c>
      <c r="O4" s="20">
        <f t="shared" si="5"/>
        <v>0.98135873153779329</v>
      </c>
      <c r="P4" s="153">
        <f t="shared" si="6"/>
        <v>1</v>
      </c>
      <c r="Q4" s="152">
        <f t="shared" si="7"/>
        <v>2</v>
      </c>
      <c r="R4" s="19">
        <v>12.434059999999999</v>
      </c>
      <c r="S4" s="21">
        <f t="shared" si="8"/>
        <v>1</v>
      </c>
      <c r="T4" s="16">
        <v>500.85</v>
      </c>
      <c r="U4" s="17">
        <v>170.44</v>
      </c>
      <c r="V4" s="20">
        <f t="shared" si="9"/>
        <v>34.030148747129878</v>
      </c>
      <c r="W4" s="152">
        <f t="shared" si="10"/>
        <v>2</v>
      </c>
      <c r="X4" s="19">
        <v>85.769499999999994</v>
      </c>
      <c r="Y4" s="23">
        <f t="shared" si="11"/>
        <v>7.4517376194613378</v>
      </c>
      <c r="Z4" s="152">
        <f t="shared" si="12"/>
        <v>1</v>
      </c>
      <c r="AA4" s="19">
        <v>0</v>
      </c>
      <c r="AB4" s="20">
        <f t="shared" si="13"/>
        <v>0</v>
      </c>
      <c r="AC4" s="153">
        <v>0</v>
      </c>
      <c r="AD4" s="152">
        <f t="shared" si="14"/>
        <v>0</v>
      </c>
      <c r="AE4" s="19">
        <v>0</v>
      </c>
      <c r="AF4" s="20">
        <f t="shared" si="15"/>
        <v>0</v>
      </c>
      <c r="AG4" s="152">
        <f t="shared" si="16"/>
        <v>1</v>
      </c>
      <c r="AH4" s="19">
        <v>140.276665334</v>
      </c>
      <c r="AI4" s="20">
        <f t="shared" si="17"/>
        <v>12.187373182797568</v>
      </c>
      <c r="AJ4" s="21">
        <f t="shared" si="18"/>
        <v>2</v>
      </c>
      <c r="AK4" s="35">
        <f t="shared" si="19"/>
        <v>1.375</v>
      </c>
      <c r="AL4" s="154">
        <f t="shared" si="20"/>
        <v>1</v>
      </c>
      <c r="AM4" s="155">
        <v>3</v>
      </c>
      <c r="AN4" s="42">
        <f t="shared" si="21"/>
        <v>3</v>
      </c>
      <c r="AO4" s="39">
        <f t="shared" si="22"/>
        <v>2</v>
      </c>
      <c r="AP4" s="39">
        <v>2</v>
      </c>
      <c r="AQ4" s="46">
        <f>AO4-AP4</f>
        <v>0</v>
      </c>
      <c r="AR4" s="165">
        <f>IF(AQ4&lt;-1,1,IF(AQ4&lt;1,2,IF(AQ4=1,3,4)))</f>
        <v>2</v>
      </c>
      <c r="AS4" s="153">
        <v>2</v>
      </c>
      <c r="AT4" s="183">
        <v>5</v>
      </c>
      <c r="AU4" s="17">
        <f t="shared" si="23"/>
        <v>10</v>
      </c>
      <c r="AV4" s="196">
        <f t="shared" si="24"/>
        <v>2</v>
      </c>
    </row>
    <row r="5" spans="1:48" ht="14.5" x14ac:dyDescent="0.35">
      <c r="A5" s="119">
        <v>4</v>
      </c>
      <c r="B5" s="15" t="s">
        <v>29</v>
      </c>
      <c r="C5" s="16">
        <v>2072</v>
      </c>
      <c r="D5" s="17">
        <v>733</v>
      </c>
      <c r="E5" s="152">
        <f t="shared" si="0"/>
        <v>1</v>
      </c>
      <c r="F5" s="19">
        <v>2.5038650000000002</v>
      </c>
      <c r="G5" s="20">
        <f t="shared" si="1"/>
        <v>0.12084290540540542</v>
      </c>
      <c r="H5" s="17">
        <f t="shared" si="2"/>
        <v>1</v>
      </c>
      <c r="I5" s="21">
        <f t="shared" si="3"/>
        <v>2</v>
      </c>
      <c r="J5" s="16">
        <v>17.450020000000002</v>
      </c>
      <c r="K5" s="152">
        <f t="shared" si="4"/>
        <v>2</v>
      </c>
      <c r="L5" s="16">
        <v>7</v>
      </c>
      <c r="M5" s="152">
        <f t="shared" si="25"/>
        <v>1</v>
      </c>
      <c r="N5" s="19">
        <v>8.1199349999999999</v>
      </c>
      <c r="O5" s="20">
        <f t="shared" si="5"/>
        <v>0.39188875482625485</v>
      </c>
      <c r="P5" s="153">
        <f t="shared" si="6"/>
        <v>1</v>
      </c>
      <c r="Q5" s="152">
        <f t="shared" si="7"/>
        <v>2</v>
      </c>
      <c r="R5" s="19">
        <v>52.636650000000003</v>
      </c>
      <c r="S5" s="21">
        <f t="shared" si="8"/>
        <v>1</v>
      </c>
      <c r="T5" s="16">
        <v>711.89</v>
      </c>
      <c r="U5" s="17">
        <v>525.46</v>
      </c>
      <c r="V5" s="20">
        <f t="shared" si="9"/>
        <v>73.811965331722604</v>
      </c>
      <c r="W5" s="152">
        <f t="shared" si="10"/>
        <v>4</v>
      </c>
      <c r="X5" s="19">
        <v>562.21299999999997</v>
      </c>
      <c r="Y5" s="23">
        <f t="shared" si="11"/>
        <v>27.133832046332046</v>
      </c>
      <c r="Z5" s="152">
        <f t="shared" si="12"/>
        <v>2</v>
      </c>
      <c r="AA5" s="19">
        <v>0</v>
      </c>
      <c r="AB5" s="20">
        <f t="shared" si="13"/>
        <v>0</v>
      </c>
      <c r="AC5" s="153">
        <v>0</v>
      </c>
      <c r="AD5" s="152">
        <f t="shared" si="14"/>
        <v>0</v>
      </c>
      <c r="AE5" s="19">
        <v>582.20360000000005</v>
      </c>
      <c r="AF5" s="20">
        <f t="shared" si="15"/>
        <v>28.098629343629344</v>
      </c>
      <c r="AG5" s="152">
        <f t="shared" si="16"/>
        <v>2</v>
      </c>
      <c r="AH5" s="19">
        <v>1068.64684708</v>
      </c>
      <c r="AI5" s="20">
        <f t="shared" si="17"/>
        <v>51.575620032818534</v>
      </c>
      <c r="AJ5" s="21">
        <f t="shared" si="18"/>
        <v>3</v>
      </c>
      <c r="AK5" s="35">
        <f t="shared" si="19"/>
        <v>2</v>
      </c>
      <c r="AL5" s="154">
        <f t="shared" si="20"/>
        <v>2</v>
      </c>
      <c r="AM5" s="155">
        <v>2</v>
      </c>
      <c r="AN5" s="42">
        <f t="shared" si="21"/>
        <v>4</v>
      </c>
      <c r="AO5" s="39">
        <f t="shared" si="22"/>
        <v>2</v>
      </c>
      <c r="AP5" s="39">
        <v>2</v>
      </c>
      <c r="AQ5" s="46">
        <f>AO5-AP5</f>
        <v>0</v>
      </c>
      <c r="AR5" s="165">
        <f>IF(AQ5&lt;-1,1,IF(AQ5&lt;1,2,IF(AQ5=1,3,4)))</f>
        <v>2</v>
      </c>
      <c r="AS5" s="153">
        <v>2</v>
      </c>
      <c r="AT5" s="183">
        <v>5</v>
      </c>
      <c r="AU5" s="17">
        <f t="shared" si="23"/>
        <v>10</v>
      </c>
      <c r="AV5" s="196">
        <f t="shared" si="24"/>
        <v>2</v>
      </c>
    </row>
    <row r="6" spans="1:48" ht="14.5" x14ac:dyDescent="0.35">
      <c r="A6" s="119">
        <v>5</v>
      </c>
      <c r="B6" s="15" t="s">
        <v>30</v>
      </c>
      <c r="C6" s="16">
        <v>8249</v>
      </c>
      <c r="D6" s="17">
        <v>1644</v>
      </c>
      <c r="E6" s="152">
        <f t="shared" si="0"/>
        <v>2</v>
      </c>
      <c r="F6" s="19">
        <v>6.7809749999999998</v>
      </c>
      <c r="G6" s="20">
        <f t="shared" si="1"/>
        <v>8.220360043641653E-2</v>
      </c>
      <c r="H6" s="17">
        <f t="shared" si="2"/>
        <v>1</v>
      </c>
      <c r="I6" s="21">
        <f t="shared" si="3"/>
        <v>2</v>
      </c>
      <c r="J6" s="16">
        <v>67.598710000000011</v>
      </c>
      <c r="K6" s="152">
        <f t="shared" si="4"/>
        <v>3</v>
      </c>
      <c r="L6" s="16">
        <v>13</v>
      </c>
      <c r="M6" s="152">
        <f t="shared" si="25"/>
        <v>1</v>
      </c>
      <c r="N6" s="19">
        <v>365.81712700000003</v>
      </c>
      <c r="O6" s="20">
        <f t="shared" si="5"/>
        <v>4.4346845314583589</v>
      </c>
      <c r="P6" s="153">
        <f t="shared" si="6"/>
        <v>2</v>
      </c>
      <c r="Q6" s="152">
        <f t="shared" si="7"/>
        <v>4</v>
      </c>
      <c r="R6" s="19">
        <v>162.23176000000001</v>
      </c>
      <c r="S6" s="21">
        <f t="shared" si="8"/>
        <v>3</v>
      </c>
      <c r="T6" s="16">
        <v>1234.46</v>
      </c>
      <c r="U6" s="17">
        <v>834.73</v>
      </c>
      <c r="V6" s="20">
        <f t="shared" si="9"/>
        <v>67.619039904087614</v>
      </c>
      <c r="W6" s="152">
        <f t="shared" si="10"/>
        <v>3</v>
      </c>
      <c r="X6" s="19">
        <v>3862.2406000000001</v>
      </c>
      <c r="Y6" s="23">
        <f t="shared" si="11"/>
        <v>46.820712813674383</v>
      </c>
      <c r="Z6" s="152">
        <f t="shared" si="12"/>
        <v>2</v>
      </c>
      <c r="AA6" s="19">
        <v>194.055331</v>
      </c>
      <c r="AB6" s="20">
        <f t="shared" si="13"/>
        <v>2.3524709783004001</v>
      </c>
      <c r="AC6" s="153">
        <f>IF(AB6&lt;1,1,IF(AB6&lt;10,2,IF(AB6&lt;15,3,4)))</f>
        <v>2</v>
      </c>
      <c r="AD6" s="152">
        <f t="shared" si="14"/>
        <v>4</v>
      </c>
      <c r="AE6" s="19">
        <v>1624.5944999999999</v>
      </c>
      <c r="AF6" s="20">
        <f t="shared" si="15"/>
        <v>19.694441750515214</v>
      </c>
      <c r="AG6" s="152">
        <f t="shared" si="16"/>
        <v>2</v>
      </c>
      <c r="AH6" s="19">
        <v>4477.9643961600004</v>
      </c>
      <c r="AI6" s="20">
        <f t="shared" si="17"/>
        <v>54.284936309370835</v>
      </c>
      <c r="AJ6" s="21">
        <f t="shared" si="18"/>
        <v>3</v>
      </c>
      <c r="AK6" s="35">
        <f t="shared" si="19"/>
        <v>2.875</v>
      </c>
      <c r="AL6" s="154">
        <f t="shared" si="20"/>
        <v>2</v>
      </c>
      <c r="AM6" s="155">
        <v>2</v>
      </c>
      <c r="AN6" s="42">
        <f t="shared" si="21"/>
        <v>4</v>
      </c>
      <c r="AO6" s="39">
        <f t="shared" si="22"/>
        <v>2</v>
      </c>
      <c r="AP6" s="39" t="s">
        <v>82</v>
      </c>
      <c r="AQ6" s="39" t="s">
        <v>82</v>
      </c>
      <c r="AR6" s="165">
        <f>AO6</f>
        <v>2</v>
      </c>
      <c r="AS6" s="153">
        <v>2</v>
      </c>
      <c r="AT6" s="183">
        <v>5</v>
      </c>
      <c r="AU6" s="17">
        <f t="shared" si="23"/>
        <v>10</v>
      </c>
      <c r="AV6" s="196">
        <f t="shared" si="24"/>
        <v>2</v>
      </c>
    </row>
    <row r="7" spans="1:48" ht="14.5" x14ac:dyDescent="0.35">
      <c r="A7" s="119">
        <v>6</v>
      </c>
      <c r="B7" s="15" t="s">
        <v>31</v>
      </c>
      <c r="C7" s="16">
        <v>15255</v>
      </c>
      <c r="D7" s="17">
        <v>4985</v>
      </c>
      <c r="E7" s="152">
        <f t="shared" si="0"/>
        <v>4</v>
      </c>
      <c r="F7" s="19">
        <v>127.433093</v>
      </c>
      <c r="G7" s="20">
        <f t="shared" si="1"/>
        <v>0.83535295313012137</v>
      </c>
      <c r="H7" s="17">
        <f t="shared" si="2"/>
        <v>1</v>
      </c>
      <c r="I7" s="21">
        <f t="shared" si="3"/>
        <v>2</v>
      </c>
      <c r="J7" s="16">
        <v>105.06946000000001</v>
      </c>
      <c r="K7" s="152">
        <f t="shared" si="4"/>
        <v>4</v>
      </c>
      <c r="L7" s="16">
        <v>1</v>
      </c>
      <c r="M7" s="152">
        <f t="shared" si="25"/>
        <v>1</v>
      </c>
      <c r="N7" s="19">
        <v>37.675422999999995</v>
      </c>
      <c r="O7" s="20">
        <f t="shared" si="5"/>
        <v>0.24697098000655521</v>
      </c>
      <c r="P7" s="153">
        <f t="shared" si="6"/>
        <v>1</v>
      </c>
      <c r="Q7" s="152">
        <f t="shared" si="7"/>
        <v>2</v>
      </c>
      <c r="R7" s="19">
        <v>110.63877000000001</v>
      </c>
      <c r="S7" s="21">
        <f t="shared" si="8"/>
        <v>2</v>
      </c>
      <c r="T7" s="16">
        <v>993.08</v>
      </c>
      <c r="U7" s="17">
        <v>591.16</v>
      </c>
      <c r="V7" s="20">
        <f t="shared" si="9"/>
        <v>59.527933298425097</v>
      </c>
      <c r="W7" s="152">
        <f t="shared" si="10"/>
        <v>3</v>
      </c>
      <c r="X7" s="19">
        <v>7123.1378999999997</v>
      </c>
      <c r="Y7" s="23">
        <f t="shared" si="11"/>
        <v>46.693791543756141</v>
      </c>
      <c r="Z7" s="152">
        <f t="shared" si="12"/>
        <v>2</v>
      </c>
      <c r="AA7" s="19">
        <v>0</v>
      </c>
      <c r="AB7" s="20">
        <f t="shared" si="13"/>
        <v>0</v>
      </c>
      <c r="AC7" s="153">
        <v>0</v>
      </c>
      <c r="AD7" s="152">
        <f t="shared" si="14"/>
        <v>0</v>
      </c>
      <c r="AE7" s="19">
        <v>10751.1019</v>
      </c>
      <c r="AF7" s="20">
        <f t="shared" si="15"/>
        <v>70.475921992789253</v>
      </c>
      <c r="AG7" s="152">
        <f t="shared" si="16"/>
        <v>4</v>
      </c>
      <c r="AH7" s="19">
        <v>5233.4403823499997</v>
      </c>
      <c r="AI7" s="20">
        <f t="shared" si="17"/>
        <v>34.306393853490661</v>
      </c>
      <c r="AJ7" s="21">
        <f t="shared" si="18"/>
        <v>3</v>
      </c>
      <c r="AK7" s="35">
        <f t="shared" si="19"/>
        <v>2.25</v>
      </c>
      <c r="AL7" s="154">
        <f t="shared" si="20"/>
        <v>2</v>
      </c>
      <c r="AM7" s="155">
        <v>2</v>
      </c>
      <c r="AN7" s="42">
        <f t="shared" si="21"/>
        <v>4</v>
      </c>
      <c r="AO7" s="39">
        <f t="shared" si="22"/>
        <v>2</v>
      </c>
      <c r="AP7" s="39">
        <v>2</v>
      </c>
      <c r="AQ7" s="46">
        <f t="shared" ref="AQ7:AQ27" si="26">AO7-AP7</f>
        <v>0</v>
      </c>
      <c r="AR7" s="165">
        <f t="shared" ref="AR7:AR27" si="27">IF(AQ7&lt;-1,1,IF(AQ7&lt;1,2,IF(AQ7=1,3,4)))</f>
        <v>2</v>
      </c>
      <c r="AS7" s="153">
        <v>2</v>
      </c>
      <c r="AT7" s="183">
        <v>5</v>
      </c>
      <c r="AU7" s="17">
        <f t="shared" si="23"/>
        <v>10</v>
      </c>
      <c r="AV7" s="196">
        <f t="shared" si="24"/>
        <v>2</v>
      </c>
    </row>
    <row r="8" spans="1:48" ht="14.5" x14ac:dyDescent="0.35">
      <c r="A8" s="119">
        <v>7</v>
      </c>
      <c r="B8" s="15" t="s">
        <v>32</v>
      </c>
      <c r="C8" s="16">
        <v>7545</v>
      </c>
      <c r="D8" s="17">
        <v>855</v>
      </c>
      <c r="E8" s="152">
        <f t="shared" si="0"/>
        <v>1</v>
      </c>
      <c r="F8" s="19">
        <v>229.62782000000001</v>
      </c>
      <c r="G8" s="20">
        <f t="shared" si="1"/>
        <v>3.0434436050364484</v>
      </c>
      <c r="H8" s="17">
        <f t="shared" si="2"/>
        <v>3</v>
      </c>
      <c r="I8" s="21">
        <f t="shared" si="3"/>
        <v>6</v>
      </c>
      <c r="J8" s="16">
        <v>12.932739999999999</v>
      </c>
      <c r="K8" s="152">
        <f t="shared" si="4"/>
        <v>2</v>
      </c>
      <c r="L8" s="16">
        <v>12</v>
      </c>
      <c r="M8" s="152">
        <f t="shared" si="25"/>
        <v>1</v>
      </c>
      <c r="N8" s="19">
        <v>21.718239999999998</v>
      </c>
      <c r="O8" s="20">
        <f t="shared" si="5"/>
        <v>0.28784943671305496</v>
      </c>
      <c r="P8" s="153">
        <f t="shared" si="6"/>
        <v>1</v>
      </c>
      <c r="Q8" s="152">
        <f t="shared" si="7"/>
        <v>2</v>
      </c>
      <c r="R8" s="19">
        <v>216.51510999999999</v>
      </c>
      <c r="S8" s="21">
        <f t="shared" si="8"/>
        <v>4</v>
      </c>
      <c r="T8" s="16">
        <v>831.6</v>
      </c>
      <c r="U8" s="17">
        <v>531.22</v>
      </c>
      <c r="V8" s="20">
        <f t="shared" si="9"/>
        <v>63.879268879268878</v>
      </c>
      <c r="W8" s="152">
        <f t="shared" si="10"/>
        <v>3</v>
      </c>
      <c r="X8" s="19">
        <v>6358.7039999999997</v>
      </c>
      <c r="Y8" s="23">
        <f t="shared" si="11"/>
        <v>84.277057654075534</v>
      </c>
      <c r="Z8" s="152">
        <f t="shared" si="12"/>
        <v>4</v>
      </c>
      <c r="AA8" s="19">
        <v>270.65278000000001</v>
      </c>
      <c r="AB8" s="20">
        <f t="shared" si="13"/>
        <v>3.5871806494367129</v>
      </c>
      <c r="AC8" s="153">
        <f>IF(AB8&lt;1,1,IF(AB8&lt;10,2,IF(AB8&lt;15,3,4)))</f>
        <v>2</v>
      </c>
      <c r="AD8" s="152">
        <f t="shared" si="14"/>
        <v>4</v>
      </c>
      <c r="AE8" s="19">
        <v>5578.4973</v>
      </c>
      <c r="AF8" s="20">
        <f t="shared" si="15"/>
        <v>73.936345924453278</v>
      </c>
      <c r="AG8" s="152">
        <f t="shared" si="16"/>
        <v>4</v>
      </c>
      <c r="AH8" s="19">
        <v>6314.8845231200003</v>
      </c>
      <c r="AI8" s="20">
        <f t="shared" si="17"/>
        <v>83.696282612591119</v>
      </c>
      <c r="AJ8" s="21">
        <f t="shared" si="18"/>
        <v>4</v>
      </c>
      <c r="AK8" s="35">
        <f t="shared" si="19"/>
        <v>3.875</v>
      </c>
      <c r="AL8" s="154">
        <f t="shared" si="20"/>
        <v>3</v>
      </c>
      <c r="AM8" s="155">
        <v>1</v>
      </c>
      <c r="AN8" s="42">
        <f t="shared" si="21"/>
        <v>3</v>
      </c>
      <c r="AO8" s="39">
        <f t="shared" si="22"/>
        <v>2</v>
      </c>
      <c r="AP8" s="39">
        <v>2</v>
      </c>
      <c r="AQ8" s="46">
        <f t="shared" si="26"/>
        <v>0</v>
      </c>
      <c r="AR8" s="165">
        <f t="shared" si="27"/>
        <v>2</v>
      </c>
      <c r="AS8" s="153">
        <v>2</v>
      </c>
      <c r="AT8" s="183">
        <v>5</v>
      </c>
      <c r="AU8" s="17">
        <f t="shared" si="23"/>
        <v>10</v>
      </c>
      <c r="AV8" s="196">
        <f t="shared" si="24"/>
        <v>2</v>
      </c>
    </row>
    <row r="9" spans="1:48" ht="14.5" x14ac:dyDescent="0.35">
      <c r="A9" s="119">
        <v>8</v>
      </c>
      <c r="B9" s="15" t="s">
        <v>33</v>
      </c>
      <c r="C9" s="16">
        <v>3799</v>
      </c>
      <c r="D9" s="17">
        <v>445</v>
      </c>
      <c r="E9" s="152">
        <f t="shared" si="0"/>
        <v>1</v>
      </c>
      <c r="F9" s="19">
        <v>12.795802</v>
      </c>
      <c r="G9" s="20">
        <f t="shared" si="1"/>
        <v>0.33682026849170832</v>
      </c>
      <c r="H9" s="17">
        <f t="shared" si="2"/>
        <v>1</v>
      </c>
      <c r="I9" s="21">
        <f t="shared" si="3"/>
        <v>2</v>
      </c>
      <c r="J9" s="16">
        <v>8.4078900000000001</v>
      </c>
      <c r="K9" s="152">
        <f t="shared" si="4"/>
        <v>1</v>
      </c>
      <c r="L9" s="16">
        <v>7</v>
      </c>
      <c r="M9" s="152">
        <f t="shared" si="25"/>
        <v>1</v>
      </c>
      <c r="N9" s="19">
        <v>20.61111</v>
      </c>
      <c r="O9" s="20">
        <f t="shared" si="5"/>
        <v>0.54254040536983417</v>
      </c>
      <c r="P9" s="153">
        <f t="shared" si="6"/>
        <v>1</v>
      </c>
      <c r="Q9" s="152">
        <f t="shared" si="7"/>
        <v>2</v>
      </c>
      <c r="R9" s="19">
        <v>69.709509999999995</v>
      </c>
      <c r="S9" s="21">
        <f t="shared" si="8"/>
        <v>1</v>
      </c>
      <c r="T9" s="16">
        <v>485.02</v>
      </c>
      <c r="U9" s="17">
        <v>244.44</v>
      </c>
      <c r="V9" s="20">
        <f t="shared" si="9"/>
        <v>50.397921735186181</v>
      </c>
      <c r="W9" s="152">
        <f t="shared" si="10"/>
        <v>3</v>
      </c>
      <c r="X9" s="19">
        <v>3161.0758999999998</v>
      </c>
      <c r="Y9" s="23">
        <f t="shared" si="11"/>
        <v>83.208104764411686</v>
      </c>
      <c r="Z9" s="152">
        <f t="shared" si="12"/>
        <v>4</v>
      </c>
      <c r="AA9" s="19">
        <v>713.12683400000003</v>
      </c>
      <c r="AB9" s="20">
        <f t="shared" si="13"/>
        <v>18.771435483021847</v>
      </c>
      <c r="AC9" s="153">
        <f>IF(AB9&lt;1,1,IF(AB9&lt;10,2,IF(AB9&lt;15,3,4)))</f>
        <v>4</v>
      </c>
      <c r="AD9" s="152">
        <f t="shared" si="14"/>
        <v>8</v>
      </c>
      <c r="AE9" s="19">
        <v>2507.4630000000002</v>
      </c>
      <c r="AF9" s="20">
        <f t="shared" si="15"/>
        <v>66.003237694130036</v>
      </c>
      <c r="AG9" s="152">
        <f t="shared" si="16"/>
        <v>4</v>
      </c>
      <c r="AH9" s="19">
        <v>2538.04267596</v>
      </c>
      <c r="AI9" s="20">
        <f t="shared" si="17"/>
        <v>66.808177835219794</v>
      </c>
      <c r="AJ9" s="21">
        <f t="shared" si="18"/>
        <v>4</v>
      </c>
      <c r="AK9" s="35">
        <f t="shared" si="19"/>
        <v>3.5</v>
      </c>
      <c r="AL9" s="154">
        <f t="shared" si="20"/>
        <v>3</v>
      </c>
      <c r="AM9" s="155">
        <v>1</v>
      </c>
      <c r="AN9" s="42">
        <f t="shared" si="21"/>
        <v>3</v>
      </c>
      <c r="AO9" s="39">
        <f t="shared" si="22"/>
        <v>2</v>
      </c>
      <c r="AP9" s="39">
        <v>3</v>
      </c>
      <c r="AQ9" s="46">
        <f t="shared" si="26"/>
        <v>-1</v>
      </c>
      <c r="AR9" s="165">
        <f t="shared" si="27"/>
        <v>2</v>
      </c>
      <c r="AS9" s="153">
        <v>2</v>
      </c>
      <c r="AT9" s="183">
        <v>5</v>
      </c>
      <c r="AU9" s="17">
        <f t="shared" si="23"/>
        <v>10</v>
      </c>
      <c r="AV9" s="196">
        <f t="shared" si="24"/>
        <v>2</v>
      </c>
    </row>
    <row r="10" spans="1:48" ht="14.5" x14ac:dyDescent="0.35">
      <c r="A10" s="119">
        <v>9</v>
      </c>
      <c r="B10" s="15" t="s">
        <v>34</v>
      </c>
      <c r="C10" s="16">
        <v>13033</v>
      </c>
      <c r="D10" s="17">
        <v>6048</v>
      </c>
      <c r="E10" s="152">
        <f t="shared" si="0"/>
        <v>4</v>
      </c>
      <c r="F10" s="19">
        <v>16.965933</v>
      </c>
      <c r="G10" s="20">
        <f t="shared" si="1"/>
        <v>0.13017672830507174</v>
      </c>
      <c r="H10" s="17">
        <f t="shared" si="2"/>
        <v>1</v>
      </c>
      <c r="I10" s="21">
        <f t="shared" si="3"/>
        <v>2</v>
      </c>
      <c r="J10" s="16">
        <v>144.59032999999999</v>
      </c>
      <c r="K10" s="152">
        <f t="shared" si="4"/>
        <v>4</v>
      </c>
      <c r="L10" s="16">
        <v>1</v>
      </c>
      <c r="M10" s="152">
        <f t="shared" si="25"/>
        <v>1</v>
      </c>
      <c r="N10" s="19">
        <v>38.773687000000002</v>
      </c>
      <c r="O10" s="20">
        <f t="shared" si="5"/>
        <v>0.29750392848921969</v>
      </c>
      <c r="P10" s="153">
        <f t="shared" si="6"/>
        <v>1</v>
      </c>
      <c r="Q10" s="152">
        <f t="shared" si="7"/>
        <v>2</v>
      </c>
      <c r="R10" s="19">
        <v>311.91379000000001</v>
      </c>
      <c r="S10" s="21">
        <f t="shared" si="8"/>
        <v>4</v>
      </c>
      <c r="T10" s="16">
        <v>1148</v>
      </c>
      <c r="U10" s="17">
        <v>835.44</v>
      </c>
      <c r="V10" s="20">
        <f t="shared" si="9"/>
        <v>72.773519163763069</v>
      </c>
      <c r="W10" s="152">
        <f t="shared" si="10"/>
        <v>4</v>
      </c>
      <c r="X10" s="19">
        <v>3576.4594999999999</v>
      </c>
      <c r="Y10" s="23">
        <f t="shared" si="11"/>
        <v>27.441567559272617</v>
      </c>
      <c r="Z10" s="152">
        <f t="shared" si="12"/>
        <v>2</v>
      </c>
      <c r="AA10" s="19">
        <v>0</v>
      </c>
      <c r="AB10" s="20">
        <f t="shared" si="13"/>
        <v>0</v>
      </c>
      <c r="AC10" s="153">
        <v>0</v>
      </c>
      <c r="AD10" s="152">
        <f t="shared" si="14"/>
        <v>0</v>
      </c>
      <c r="AE10" s="19">
        <v>3486.4195</v>
      </c>
      <c r="AF10" s="20">
        <f t="shared" si="15"/>
        <v>26.750705900406658</v>
      </c>
      <c r="AG10" s="152">
        <f t="shared" si="16"/>
        <v>2</v>
      </c>
      <c r="AH10" s="19">
        <v>3834.4667261899999</v>
      </c>
      <c r="AI10" s="20">
        <f t="shared" si="17"/>
        <v>29.421213275454615</v>
      </c>
      <c r="AJ10" s="21">
        <f t="shared" si="18"/>
        <v>2</v>
      </c>
      <c r="AK10" s="35">
        <f t="shared" si="19"/>
        <v>2.25</v>
      </c>
      <c r="AL10" s="154">
        <f t="shared" si="20"/>
        <v>2</v>
      </c>
      <c r="AM10" s="155">
        <v>2</v>
      </c>
      <c r="AN10" s="42">
        <f t="shared" si="21"/>
        <v>4</v>
      </c>
      <c r="AO10" s="39">
        <f t="shared" si="22"/>
        <v>2</v>
      </c>
      <c r="AP10" s="39">
        <v>2</v>
      </c>
      <c r="AQ10" s="46">
        <f t="shared" si="26"/>
        <v>0</v>
      </c>
      <c r="AR10" s="165">
        <f t="shared" si="27"/>
        <v>2</v>
      </c>
      <c r="AS10" s="153">
        <v>2</v>
      </c>
      <c r="AT10" s="183">
        <v>5</v>
      </c>
      <c r="AU10" s="17">
        <f t="shared" si="23"/>
        <v>10</v>
      </c>
      <c r="AV10" s="196">
        <f t="shared" si="24"/>
        <v>2</v>
      </c>
    </row>
    <row r="11" spans="1:48" ht="14.5" x14ac:dyDescent="0.35">
      <c r="A11" s="119">
        <v>10</v>
      </c>
      <c r="B11" s="15" t="s">
        <v>35</v>
      </c>
      <c r="C11" s="16">
        <v>10485</v>
      </c>
      <c r="D11" s="17">
        <v>2319</v>
      </c>
      <c r="E11" s="152">
        <f t="shared" si="0"/>
        <v>3</v>
      </c>
      <c r="F11" s="19">
        <v>5.8714149999999998</v>
      </c>
      <c r="G11" s="20">
        <f t="shared" si="1"/>
        <v>5.5998235574630427E-2</v>
      </c>
      <c r="H11" s="17">
        <f t="shared" si="2"/>
        <v>1</v>
      </c>
      <c r="I11" s="21">
        <f t="shared" si="3"/>
        <v>2</v>
      </c>
      <c r="J11" s="16">
        <v>39.47278</v>
      </c>
      <c r="K11" s="152">
        <f t="shared" si="4"/>
        <v>2</v>
      </c>
      <c r="L11" s="16">
        <v>46</v>
      </c>
      <c r="M11" s="152">
        <f t="shared" si="25"/>
        <v>2</v>
      </c>
      <c r="N11" s="19">
        <v>23.198617000000002</v>
      </c>
      <c r="O11" s="20">
        <f t="shared" si="5"/>
        <v>0.22125528850739151</v>
      </c>
      <c r="P11" s="153">
        <f t="shared" si="6"/>
        <v>1</v>
      </c>
      <c r="Q11" s="152">
        <f t="shared" si="7"/>
        <v>2</v>
      </c>
      <c r="R11" s="19">
        <v>71.486910000000009</v>
      </c>
      <c r="S11" s="21">
        <f t="shared" si="8"/>
        <v>1</v>
      </c>
      <c r="T11" s="16">
        <v>842.89</v>
      </c>
      <c r="U11" s="17">
        <v>586.21</v>
      </c>
      <c r="V11" s="20">
        <f t="shared" si="9"/>
        <v>69.547627804339839</v>
      </c>
      <c r="W11" s="152">
        <f t="shared" si="10"/>
        <v>3</v>
      </c>
      <c r="X11" s="19">
        <v>1139.2252000000001</v>
      </c>
      <c r="Y11" s="23">
        <f t="shared" si="11"/>
        <v>10.865285646161183</v>
      </c>
      <c r="Z11" s="152">
        <f t="shared" si="12"/>
        <v>1</v>
      </c>
      <c r="AA11" s="19">
        <v>0</v>
      </c>
      <c r="AB11" s="20">
        <f t="shared" si="13"/>
        <v>0</v>
      </c>
      <c r="AC11" s="153">
        <v>0</v>
      </c>
      <c r="AD11" s="152">
        <f t="shared" si="14"/>
        <v>0</v>
      </c>
      <c r="AE11" s="19">
        <v>4395.1949000000004</v>
      </c>
      <c r="AF11" s="20">
        <f t="shared" si="15"/>
        <v>41.91888316642823</v>
      </c>
      <c r="AG11" s="152">
        <f t="shared" si="16"/>
        <v>3</v>
      </c>
      <c r="AH11" s="19">
        <v>2181.75274395</v>
      </c>
      <c r="AI11" s="20">
        <f t="shared" si="17"/>
        <v>20.808323738197423</v>
      </c>
      <c r="AJ11" s="21">
        <f t="shared" si="18"/>
        <v>2</v>
      </c>
      <c r="AK11" s="35">
        <f t="shared" si="19"/>
        <v>1.75</v>
      </c>
      <c r="AL11" s="154">
        <f t="shared" si="20"/>
        <v>1</v>
      </c>
      <c r="AM11" s="155">
        <v>3</v>
      </c>
      <c r="AN11" s="42">
        <f t="shared" si="21"/>
        <v>3</v>
      </c>
      <c r="AO11" s="39">
        <f t="shared" si="22"/>
        <v>2</v>
      </c>
      <c r="AP11" s="39">
        <v>3</v>
      </c>
      <c r="AQ11" s="46">
        <f t="shared" si="26"/>
        <v>-1</v>
      </c>
      <c r="AR11" s="165">
        <f t="shared" si="27"/>
        <v>2</v>
      </c>
      <c r="AS11" s="153">
        <v>2</v>
      </c>
      <c r="AT11" s="183">
        <v>5</v>
      </c>
      <c r="AU11" s="17">
        <f t="shared" si="23"/>
        <v>10</v>
      </c>
      <c r="AV11" s="196">
        <f t="shared" si="24"/>
        <v>2</v>
      </c>
    </row>
    <row r="12" spans="1:48" ht="14.5" x14ac:dyDescent="0.35">
      <c r="A12" s="119">
        <v>11</v>
      </c>
      <c r="B12" s="15" t="s">
        <v>36</v>
      </c>
      <c r="C12" s="16">
        <v>15990</v>
      </c>
      <c r="D12" s="17">
        <v>4519</v>
      </c>
      <c r="E12" s="152">
        <f t="shared" si="0"/>
        <v>4</v>
      </c>
      <c r="F12" s="19">
        <v>5.1070970000000004</v>
      </c>
      <c r="G12" s="20">
        <f t="shared" si="1"/>
        <v>3.1939318323952477E-2</v>
      </c>
      <c r="H12" s="17">
        <f t="shared" si="2"/>
        <v>1</v>
      </c>
      <c r="I12" s="21">
        <f t="shared" si="3"/>
        <v>2</v>
      </c>
      <c r="J12" s="16">
        <v>94.266499999999994</v>
      </c>
      <c r="K12" s="152">
        <f t="shared" si="4"/>
        <v>3</v>
      </c>
      <c r="L12" s="16">
        <v>1</v>
      </c>
      <c r="M12" s="152">
        <f t="shared" si="25"/>
        <v>1</v>
      </c>
      <c r="N12" s="19">
        <v>47.954402000000002</v>
      </c>
      <c r="O12" s="20">
        <f t="shared" si="5"/>
        <v>0.29990245153220768</v>
      </c>
      <c r="P12" s="153">
        <f t="shared" si="6"/>
        <v>1</v>
      </c>
      <c r="Q12" s="152">
        <f t="shared" si="7"/>
        <v>2</v>
      </c>
      <c r="R12" s="19">
        <v>115.56383</v>
      </c>
      <c r="S12" s="21">
        <f t="shared" si="8"/>
        <v>2</v>
      </c>
      <c r="T12" s="16">
        <v>1150.77</v>
      </c>
      <c r="U12" s="17">
        <v>834.71</v>
      </c>
      <c r="V12" s="20">
        <f t="shared" si="9"/>
        <v>72.53491140714479</v>
      </c>
      <c r="W12" s="152">
        <f t="shared" si="10"/>
        <v>4</v>
      </c>
      <c r="X12" s="19">
        <v>5258.35</v>
      </c>
      <c r="Y12" s="23">
        <f t="shared" si="11"/>
        <v>32.885240775484682</v>
      </c>
      <c r="Z12" s="152">
        <f t="shared" si="12"/>
        <v>2</v>
      </c>
      <c r="AA12" s="19">
        <v>0</v>
      </c>
      <c r="AB12" s="20">
        <f t="shared" si="13"/>
        <v>0</v>
      </c>
      <c r="AC12" s="153">
        <v>0</v>
      </c>
      <c r="AD12" s="152">
        <f t="shared" si="14"/>
        <v>0</v>
      </c>
      <c r="AE12" s="19">
        <v>9533.7981</v>
      </c>
      <c r="AF12" s="20">
        <f t="shared" si="15"/>
        <v>59.623502814258913</v>
      </c>
      <c r="AG12" s="152">
        <f t="shared" si="16"/>
        <v>3</v>
      </c>
      <c r="AH12" s="19">
        <v>5575.5172682599996</v>
      </c>
      <c r="AI12" s="20">
        <f t="shared" si="17"/>
        <v>34.868775911569728</v>
      </c>
      <c r="AJ12" s="21">
        <f t="shared" si="18"/>
        <v>3</v>
      </c>
      <c r="AK12" s="35">
        <f t="shared" si="19"/>
        <v>2.25</v>
      </c>
      <c r="AL12" s="154">
        <f t="shared" si="20"/>
        <v>2</v>
      </c>
      <c r="AM12" s="155">
        <v>2</v>
      </c>
      <c r="AN12" s="42">
        <f t="shared" si="21"/>
        <v>4</v>
      </c>
      <c r="AO12" s="39">
        <f t="shared" si="22"/>
        <v>2</v>
      </c>
      <c r="AP12" s="39">
        <v>2</v>
      </c>
      <c r="AQ12" s="46">
        <f t="shared" si="26"/>
        <v>0</v>
      </c>
      <c r="AR12" s="165">
        <f t="shared" si="27"/>
        <v>2</v>
      </c>
      <c r="AS12" s="153">
        <v>2</v>
      </c>
      <c r="AT12" s="183">
        <v>5</v>
      </c>
      <c r="AU12" s="17">
        <f t="shared" si="23"/>
        <v>10</v>
      </c>
      <c r="AV12" s="196">
        <f t="shared" si="24"/>
        <v>2</v>
      </c>
    </row>
    <row r="13" spans="1:48" ht="14.5" x14ac:dyDescent="0.35">
      <c r="A13" s="119">
        <v>12</v>
      </c>
      <c r="B13" s="15" t="s">
        <v>53</v>
      </c>
      <c r="C13" s="16">
        <v>14509</v>
      </c>
      <c r="D13" s="17">
        <v>2234</v>
      </c>
      <c r="E13" s="152">
        <f t="shared" si="0"/>
        <v>3</v>
      </c>
      <c r="F13" s="19">
        <v>57.287332999999997</v>
      </c>
      <c r="G13" s="20">
        <f t="shared" si="1"/>
        <v>0.39483998208008819</v>
      </c>
      <c r="H13" s="17">
        <f t="shared" si="2"/>
        <v>1</v>
      </c>
      <c r="I13" s="21">
        <f t="shared" si="3"/>
        <v>2</v>
      </c>
      <c r="J13" s="16">
        <v>86.607559999999992</v>
      </c>
      <c r="K13" s="152">
        <f t="shared" si="4"/>
        <v>3</v>
      </c>
      <c r="L13" s="16">
        <v>100</v>
      </c>
      <c r="M13" s="152">
        <f t="shared" si="25"/>
        <v>4</v>
      </c>
      <c r="N13" s="19">
        <v>58.193221999999999</v>
      </c>
      <c r="O13" s="20">
        <f t="shared" si="5"/>
        <v>0.40108361706526979</v>
      </c>
      <c r="P13" s="153">
        <f t="shared" si="6"/>
        <v>1</v>
      </c>
      <c r="Q13" s="152">
        <f t="shared" si="7"/>
        <v>2</v>
      </c>
      <c r="R13" s="19">
        <v>101.77495</v>
      </c>
      <c r="S13" s="21">
        <f t="shared" si="8"/>
        <v>2</v>
      </c>
      <c r="T13" s="16">
        <v>749.42</v>
      </c>
      <c r="U13" s="17">
        <v>414.83</v>
      </c>
      <c r="V13" s="20">
        <f t="shared" si="9"/>
        <v>55.353473352726112</v>
      </c>
      <c r="W13" s="152">
        <f t="shared" si="10"/>
        <v>3</v>
      </c>
      <c r="X13" s="19">
        <v>5655.4958999999999</v>
      </c>
      <c r="Y13" s="23">
        <f t="shared" si="11"/>
        <v>38.979225997656627</v>
      </c>
      <c r="Z13" s="152">
        <f t="shared" si="12"/>
        <v>2</v>
      </c>
      <c r="AA13" s="19">
        <v>0</v>
      </c>
      <c r="AB13" s="20">
        <f t="shared" si="13"/>
        <v>0</v>
      </c>
      <c r="AC13" s="153">
        <v>0</v>
      </c>
      <c r="AD13" s="152">
        <f t="shared" si="14"/>
        <v>0</v>
      </c>
      <c r="AE13" s="19">
        <v>1889.7266</v>
      </c>
      <c r="AF13" s="20">
        <f t="shared" si="15"/>
        <v>13.024513060858778</v>
      </c>
      <c r="AG13" s="152">
        <f t="shared" si="16"/>
        <v>2</v>
      </c>
      <c r="AH13" s="19">
        <v>2563.1264766600002</v>
      </c>
      <c r="AI13" s="20">
        <f t="shared" si="17"/>
        <v>17.665769361499763</v>
      </c>
      <c r="AJ13" s="21">
        <f t="shared" si="18"/>
        <v>2</v>
      </c>
      <c r="AK13" s="35">
        <f t="shared" si="19"/>
        <v>1.875</v>
      </c>
      <c r="AL13" s="154">
        <f t="shared" si="20"/>
        <v>1</v>
      </c>
      <c r="AM13" s="155">
        <v>3</v>
      </c>
      <c r="AN13" s="42">
        <f t="shared" si="21"/>
        <v>3</v>
      </c>
      <c r="AO13" s="39">
        <f t="shared" si="22"/>
        <v>2</v>
      </c>
      <c r="AP13" s="39">
        <v>2</v>
      </c>
      <c r="AQ13" s="46">
        <f t="shared" si="26"/>
        <v>0</v>
      </c>
      <c r="AR13" s="165">
        <f t="shared" si="27"/>
        <v>2</v>
      </c>
      <c r="AS13" s="153">
        <v>2</v>
      </c>
      <c r="AT13" s="183">
        <v>5</v>
      </c>
      <c r="AU13" s="17">
        <f t="shared" si="23"/>
        <v>10</v>
      </c>
      <c r="AV13" s="196">
        <f t="shared" si="24"/>
        <v>2</v>
      </c>
    </row>
    <row r="14" spans="1:48" ht="14.5" x14ac:dyDescent="0.35">
      <c r="A14" s="119">
        <v>13</v>
      </c>
      <c r="B14" s="15" t="s">
        <v>37</v>
      </c>
      <c r="C14" s="16">
        <v>4317</v>
      </c>
      <c r="D14" s="17">
        <v>621</v>
      </c>
      <c r="E14" s="152">
        <f t="shared" si="0"/>
        <v>1</v>
      </c>
      <c r="F14" s="19">
        <v>30.548378000000003</v>
      </c>
      <c r="G14" s="20">
        <f t="shared" si="1"/>
        <v>0.70762978920546682</v>
      </c>
      <c r="H14" s="17">
        <f t="shared" si="2"/>
        <v>1</v>
      </c>
      <c r="I14" s="21">
        <f t="shared" si="3"/>
        <v>2</v>
      </c>
      <c r="J14" s="16">
        <v>21.955749999999998</v>
      </c>
      <c r="K14" s="152">
        <f t="shared" si="4"/>
        <v>2</v>
      </c>
      <c r="L14" s="16">
        <v>5</v>
      </c>
      <c r="M14" s="152">
        <f t="shared" si="25"/>
        <v>1</v>
      </c>
      <c r="N14" s="19">
        <v>32.479649000000002</v>
      </c>
      <c r="O14" s="20">
        <f t="shared" si="5"/>
        <v>0.75236620338197824</v>
      </c>
      <c r="P14" s="153">
        <f t="shared" si="6"/>
        <v>1</v>
      </c>
      <c r="Q14" s="152">
        <f t="shared" si="7"/>
        <v>2</v>
      </c>
      <c r="R14" s="19">
        <v>105.44006</v>
      </c>
      <c r="S14" s="21">
        <f t="shared" si="8"/>
        <v>2</v>
      </c>
      <c r="T14" s="16">
        <v>479.89</v>
      </c>
      <c r="U14" s="17">
        <v>212.26</v>
      </c>
      <c r="V14" s="20">
        <f t="shared" si="9"/>
        <v>44.230969597199362</v>
      </c>
      <c r="W14" s="152">
        <f t="shared" si="10"/>
        <v>3</v>
      </c>
      <c r="X14" s="19">
        <v>3204.3173000000002</v>
      </c>
      <c r="Y14" s="23">
        <f t="shared" si="11"/>
        <v>74.225557099837857</v>
      </c>
      <c r="Z14" s="152">
        <f t="shared" si="12"/>
        <v>3</v>
      </c>
      <c r="AA14" s="19">
        <v>241.57947200000001</v>
      </c>
      <c r="AB14" s="20">
        <f t="shared" si="13"/>
        <v>5.5960035209636318</v>
      </c>
      <c r="AC14" s="153">
        <f>IF(AB14&lt;1,1,IF(AB14&lt;10,2,IF(AB14&lt;15,3,4)))</f>
        <v>2</v>
      </c>
      <c r="AD14" s="152">
        <f t="shared" si="14"/>
        <v>4</v>
      </c>
      <c r="AE14" s="19">
        <v>1200.1425999999999</v>
      </c>
      <c r="AF14" s="20">
        <f t="shared" si="15"/>
        <v>27.800384526291406</v>
      </c>
      <c r="AG14" s="152">
        <f t="shared" si="16"/>
        <v>2</v>
      </c>
      <c r="AH14" s="19">
        <v>2892.0787194</v>
      </c>
      <c r="AI14" s="20">
        <f t="shared" si="17"/>
        <v>66.992789423210567</v>
      </c>
      <c r="AJ14" s="21">
        <f t="shared" si="18"/>
        <v>4</v>
      </c>
      <c r="AK14" s="35">
        <f t="shared" si="19"/>
        <v>2.75</v>
      </c>
      <c r="AL14" s="154">
        <f t="shared" si="20"/>
        <v>2</v>
      </c>
      <c r="AM14" s="155">
        <v>1</v>
      </c>
      <c r="AN14" s="42">
        <f t="shared" si="21"/>
        <v>2</v>
      </c>
      <c r="AO14" s="39">
        <f t="shared" si="22"/>
        <v>1</v>
      </c>
      <c r="AP14" s="39">
        <v>2</v>
      </c>
      <c r="AQ14" s="46">
        <f t="shared" si="26"/>
        <v>-1</v>
      </c>
      <c r="AR14" s="165">
        <f t="shared" si="27"/>
        <v>2</v>
      </c>
      <c r="AS14" s="153">
        <v>2</v>
      </c>
      <c r="AT14" s="183">
        <v>5</v>
      </c>
      <c r="AU14" s="17">
        <f t="shared" si="23"/>
        <v>10</v>
      </c>
      <c r="AV14" s="196">
        <f t="shared" si="24"/>
        <v>2</v>
      </c>
    </row>
    <row r="15" spans="1:48" ht="14.5" x14ac:dyDescent="0.35">
      <c r="A15" s="119">
        <v>14</v>
      </c>
      <c r="B15" s="15" t="s">
        <v>38</v>
      </c>
      <c r="C15" s="16">
        <v>9427</v>
      </c>
      <c r="D15" s="17">
        <v>3206</v>
      </c>
      <c r="E15" s="152">
        <f t="shared" si="0"/>
        <v>4</v>
      </c>
      <c r="F15" s="19">
        <v>5.7012849999999995</v>
      </c>
      <c r="G15" s="20">
        <f t="shared" si="1"/>
        <v>6.0478253951416143E-2</v>
      </c>
      <c r="H15" s="17">
        <f t="shared" si="2"/>
        <v>1</v>
      </c>
      <c r="I15" s="21">
        <f t="shared" si="3"/>
        <v>2</v>
      </c>
      <c r="J15" s="16">
        <v>65.092939999999999</v>
      </c>
      <c r="K15" s="152">
        <f t="shared" si="4"/>
        <v>3</v>
      </c>
      <c r="L15" s="16">
        <v>0</v>
      </c>
      <c r="M15" s="152">
        <v>0</v>
      </c>
      <c r="N15" s="19">
        <v>100.110285</v>
      </c>
      <c r="O15" s="20">
        <f t="shared" si="5"/>
        <v>1.0619527421236874</v>
      </c>
      <c r="P15" s="153">
        <f t="shared" si="6"/>
        <v>2</v>
      </c>
      <c r="Q15" s="152">
        <f t="shared" si="7"/>
        <v>4</v>
      </c>
      <c r="R15" s="19">
        <v>159.41233</v>
      </c>
      <c r="S15" s="21">
        <f t="shared" si="8"/>
        <v>3</v>
      </c>
      <c r="T15" s="16">
        <v>1032.57</v>
      </c>
      <c r="U15" s="17">
        <v>621.96</v>
      </c>
      <c r="V15" s="20">
        <f t="shared" si="9"/>
        <v>60.23417298585084</v>
      </c>
      <c r="W15" s="152">
        <f t="shared" si="10"/>
        <v>3</v>
      </c>
      <c r="X15" s="19">
        <v>5918.7819</v>
      </c>
      <c r="Y15" s="23">
        <f t="shared" si="11"/>
        <v>62.785423782751671</v>
      </c>
      <c r="Z15" s="152">
        <f t="shared" si="12"/>
        <v>3</v>
      </c>
      <c r="AA15" s="19">
        <v>0</v>
      </c>
      <c r="AB15" s="20">
        <f t="shared" si="13"/>
        <v>0</v>
      </c>
      <c r="AC15" s="153">
        <v>0</v>
      </c>
      <c r="AD15" s="152">
        <f t="shared" si="14"/>
        <v>0</v>
      </c>
      <c r="AE15" s="19">
        <v>2406.5888</v>
      </c>
      <c r="AF15" s="20">
        <f t="shared" si="15"/>
        <v>25.528681446907818</v>
      </c>
      <c r="AG15" s="152">
        <f t="shared" si="16"/>
        <v>2</v>
      </c>
      <c r="AH15" s="19">
        <v>3301.1751727599999</v>
      </c>
      <c r="AI15" s="20">
        <f t="shared" si="17"/>
        <v>35.018300336904638</v>
      </c>
      <c r="AJ15" s="21">
        <f t="shared" si="18"/>
        <v>3</v>
      </c>
      <c r="AK15" s="35">
        <f t="shared" si="19"/>
        <v>2.5</v>
      </c>
      <c r="AL15" s="154">
        <f t="shared" si="20"/>
        <v>2</v>
      </c>
      <c r="AM15" s="155">
        <v>2</v>
      </c>
      <c r="AN15" s="42">
        <f t="shared" si="21"/>
        <v>4</v>
      </c>
      <c r="AO15" s="39">
        <f t="shared" si="22"/>
        <v>2</v>
      </c>
      <c r="AP15" s="39">
        <v>2</v>
      </c>
      <c r="AQ15" s="46">
        <f t="shared" si="26"/>
        <v>0</v>
      </c>
      <c r="AR15" s="165">
        <f t="shared" si="27"/>
        <v>2</v>
      </c>
      <c r="AS15" s="153">
        <v>2</v>
      </c>
      <c r="AT15" s="183">
        <v>5</v>
      </c>
      <c r="AU15" s="17">
        <f t="shared" si="23"/>
        <v>10</v>
      </c>
      <c r="AV15" s="196">
        <f t="shared" si="24"/>
        <v>2</v>
      </c>
    </row>
    <row r="16" spans="1:48" ht="14.5" x14ac:dyDescent="0.35">
      <c r="A16" s="119">
        <v>15</v>
      </c>
      <c r="B16" s="15" t="s">
        <v>39</v>
      </c>
      <c r="C16" s="16">
        <v>4713</v>
      </c>
      <c r="D16" s="17">
        <v>1186</v>
      </c>
      <c r="E16" s="152">
        <f t="shared" si="0"/>
        <v>2</v>
      </c>
      <c r="F16" s="19">
        <v>8.6528050000000007</v>
      </c>
      <c r="G16" s="20">
        <f t="shared" si="1"/>
        <v>0.18359441969021856</v>
      </c>
      <c r="H16" s="17">
        <f t="shared" si="2"/>
        <v>1</v>
      </c>
      <c r="I16" s="21">
        <f t="shared" si="3"/>
        <v>2</v>
      </c>
      <c r="J16" s="16">
        <v>20.549759999999999</v>
      </c>
      <c r="K16" s="152">
        <f t="shared" si="4"/>
        <v>2</v>
      </c>
      <c r="L16" s="16">
        <v>0</v>
      </c>
      <c r="M16" s="152">
        <v>0</v>
      </c>
      <c r="N16" s="19">
        <v>93.529266000000007</v>
      </c>
      <c r="O16" s="20">
        <f t="shared" si="5"/>
        <v>1.9844953532781668</v>
      </c>
      <c r="P16" s="153">
        <f t="shared" si="6"/>
        <v>2</v>
      </c>
      <c r="Q16" s="152">
        <f t="shared" si="7"/>
        <v>4</v>
      </c>
      <c r="R16" s="19">
        <v>94.289670000000001</v>
      </c>
      <c r="S16" s="21">
        <f t="shared" si="8"/>
        <v>1</v>
      </c>
      <c r="T16" s="16">
        <v>798.55</v>
      </c>
      <c r="U16" s="17">
        <v>523.15</v>
      </c>
      <c r="V16" s="20">
        <f t="shared" si="9"/>
        <v>65.51249139064555</v>
      </c>
      <c r="W16" s="152">
        <f t="shared" si="10"/>
        <v>3</v>
      </c>
      <c r="X16" s="19">
        <v>258.00279999999998</v>
      </c>
      <c r="Y16" s="23">
        <f t="shared" si="11"/>
        <v>5.4742796520263104</v>
      </c>
      <c r="Z16" s="152">
        <f t="shared" si="12"/>
        <v>1</v>
      </c>
      <c r="AA16" s="19">
        <v>0</v>
      </c>
      <c r="AB16" s="20">
        <f t="shared" si="13"/>
        <v>0</v>
      </c>
      <c r="AC16" s="153">
        <v>0</v>
      </c>
      <c r="AD16" s="152">
        <f t="shared" si="14"/>
        <v>0</v>
      </c>
      <c r="AE16" s="19">
        <v>873.41160000000002</v>
      </c>
      <c r="AF16" s="20">
        <f t="shared" si="15"/>
        <v>18.531966900063654</v>
      </c>
      <c r="AG16" s="152">
        <f t="shared" si="16"/>
        <v>2</v>
      </c>
      <c r="AH16" s="19">
        <v>1197.5702803900001</v>
      </c>
      <c r="AI16" s="20">
        <f t="shared" si="17"/>
        <v>25.409935930193082</v>
      </c>
      <c r="AJ16" s="21">
        <f t="shared" si="18"/>
        <v>2</v>
      </c>
      <c r="AK16" s="35">
        <f t="shared" si="19"/>
        <v>1.875</v>
      </c>
      <c r="AL16" s="154">
        <f t="shared" si="20"/>
        <v>1</v>
      </c>
      <c r="AM16" s="155">
        <v>2</v>
      </c>
      <c r="AN16" s="42">
        <f t="shared" si="21"/>
        <v>2</v>
      </c>
      <c r="AO16" s="39">
        <f t="shared" si="22"/>
        <v>1</v>
      </c>
      <c r="AP16" s="39">
        <v>2</v>
      </c>
      <c r="AQ16" s="46">
        <f t="shared" si="26"/>
        <v>-1</v>
      </c>
      <c r="AR16" s="165">
        <f t="shared" si="27"/>
        <v>2</v>
      </c>
      <c r="AS16" s="153">
        <v>2</v>
      </c>
      <c r="AT16" s="183">
        <v>5</v>
      </c>
      <c r="AU16" s="17">
        <f t="shared" si="23"/>
        <v>10</v>
      </c>
      <c r="AV16" s="196">
        <f t="shared" si="24"/>
        <v>2</v>
      </c>
    </row>
    <row r="17" spans="1:48" ht="14.5" x14ac:dyDescent="0.35">
      <c r="A17" s="119">
        <v>16</v>
      </c>
      <c r="B17" s="15" t="s">
        <v>40</v>
      </c>
      <c r="C17" s="16">
        <v>18654</v>
      </c>
      <c r="D17" s="17">
        <v>4824</v>
      </c>
      <c r="E17" s="152">
        <f t="shared" si="0"/>
        <v>4</v>
      </c>
      <c r="F17" s="19">
        <v>111.36596399999999</v>
      </c>
      <c r="G17" s="20">
        <f t="shared" si="1"/>
        <v>0.59700849147635893</v>
      </c>
      <c r="H17" s="17">
        <f t="shared" si="2"/>
        <v>1</v>
      </c>
      <c r="I17" s="21">
        <f t="shared" si="3"/>
        <v>2</v>
      </c>
      <c r="J17" s="16">
        <v>101.85378999999999</v>
      </c>
      <c r="K17" s="152">
        <f t="shared" si="4"/>
        <v>4</v>
      </c>
      <c r="L17" s="16">
        <v>73</v>
      </c>
      <c r="M17" s="152">
        <f t="shared" ref="M17:M26" si="28">IF(L17&lt;20,1,IF(L17&lt;50,2,IF(L17&lt;100,3,4)))</f>
        <v>3</v>
      </c>
      <c r="N17" s="19">
        <v>79.972158999999991</v>
      </c>
      <c r="O17" s="20">
        <f t="shared" si="5"/>
        <v>0.42871319288088339</v>
      </c>
      <c r="P17" s="153">
        <f t="shared" si="6"/>
        <v>1</v>
      </c>
      <c r="Q17" s="152">
        <f t="shared" si="7"/>
        <v>2</v>
      </c>
      <c r="R17" s="19">
        <v>538.33186000000001</v>
      </c>
      <c r="S17" s="21">
        <f t="shared" si="8"/>
        <v>4</v>
      </c>
      <c r="T17" s="16">
        <v>1292.9100000000001</v>
      </c>
      <c r="U17" s="17">
        <v>929.88</v>
      </c>
      <c r="V17" s="20">
        <f t="shared" si="9"/>
        <v>71.921479453326214</v>
      </c>
      <c r="W17" s="152">
        <f t="shared" si="10"/>
        <v>4</v>
      </c>
      <c r="X17" s="19">
        <v>13181.8609</v>
      </c>
      <c r="Y17" s="23">
        <f t="shared" si="11"/>
        <v>70.66506325721025</v>
      </c>
      <c r="Z17" s="152">
        <f t="shared" si="12"/>
        <v>3</v>
      </c>
      <c r="AA17" s="19">
        <v>0</v>
      </c>
      <c r="AB17" s="20">
        <f t="shared" si="13"/>
        <v>0</v>
      </c>
      <c r="AC17" s="153">
        <v>0</v>
      </c>
      <c r="AD17" s="152">
        <f t="shared" si="14"/>
        <v>0</v>
      </c>
      <c r="AE17" s="19">
        <v>4600.8370000000004</v>
      </c>
      <c r="AF17" s="20">
        <f t="shared" si="15"/>
        <v>24.664077409670853</v>
      </c>
      <c r="AG17" s="152">
        <f t="shared" si="16"/>
        <v>2</v>
      </c>
      <c r="AH17" s="19">
        <v>11065.195860899999</v>
      </c>
      <c r="AI17" s="20">
        <f t="shared" si="17"/>
        <v>59.318086527822445</v>
      </c>
      <c r="AJ17" s="21">
        <f t="shared" si="18"/>
        <v>3</v>
      </c>
      <c r="AK17" s="35">
        <f t="shared" si="19"/>
        <v>2.5</v>
      </c>
      <c r="AL17" s="154">
        <f t="shared" si="20"/>
        <v>2</v>
      </c>
      <c r="AM17" s="155">
        <v>1</v>
      </c>
      <c r="AN17" s="42">
        <f t="shared" si="21"/>
        <v>2</v>
      </c>
      <c r="AO17" s="39">
        <f t="shared" si="22"/>
        <v>1</v>
      </c>
      <c r="AP17" s="39">
        <v>2</v>
      </c>
      <c r="AQ17" s="46">
        <f t="shared" si="26"/>
        <v>-1</v>
      </c>
      <c r="AR17" s="165">
        <f t="shared" si="27"/>
        <v>2</v>
      </c>
      <c r="AS17" s="153">
        <v>2</v>
      </c>
      <c r="AT17" s="183">
        <v>5</v>
      </c>
      <c r="AU17" s="17">
        <f t="shared" si="23"/>
        <v>10</v>
      </c>
      <c r="AV17" s="196">
        <f t="shared" si="24"/>
        <v>2</v>
      </c>
    </row>
    <row r="18" spans="1:48" ht="14.5" x14ac:dyDescent="0.35">
      <c r="A18" s="119">
        <v>17</v>
      </c>
      <c r="B18" s="15" t="s">
        <v>41</v>
      </c>
      <c r="C18" s="16">
        <v>10456</v>
      </c>
      <c r="D18" s="17">
        <v>3541</v>
      </c>
      <c r="E18" s="152">
        <f t="shared" si="0"/>
        <v>4</v>
      </c>
      <c r="F18" s="19">
        <v>6.6885389999999996</v>
      </c>
      <c r="G18" s="20">
        <f t="shared" si="1"/>
        <v>6.3968429609793417E-2</v>
      </c>
      <c r="H18" s="17">
        <f t="shared" si="2"/>
        <v>1</v>
      </c>
      <c r="I18" s="21">
        <f t="shared" si="3"/>
        <v>2</v>
      </c>
      <c r="J18" s="16">
        <v>93.15204</v>
      </c>
      <c r="K18" s="152">
        <f t="shared" si="4"/>
        <v>3</v>
      </c>
      <c r="L18" s="16">
        <v>12</v>
      </c>
      <c r="M18" s="152">
        <f t="shared" si="28"/>
        <v>1</v>
      </c>
      <c r="N18" s="19">
        <v>124.455451</v>
      </c>
      <c r="O18" s="20">
        <f t="shared" si="5"/>
        <v>1.1902778404743688</v>
      </c>
      <c r="P18" s="153">
        <f t="shared" si="6"/>
        <v>2</v>
      </c>
      <c r="Q18" s="152">
        <f t="shared" si="7"/>
        <v>4</v>
      </c>
      <c r="R18" s="19">
        <v>245.11726000000002</v>
      </c>
      <c r="S18" s="21">
        <f t="shared" si="8"/>
        <v>4</v>
      </c>
      <c r="T18" s="16">
        <v>1350.37</v>
      </c>
      <c r="U18" s="17">
        <v>986.32</v>
      </c>
      <c r="V18" s="20">
        <f t="shared" si="9"/>
        <v>73.040722172441647</v>
      </c>
      <c r="W18" s="152">
        <f t="shared" si="10"/>
        <v>4</v>
      </c>
      <c r="X18" s="19">
        <v>761.88329999999996</v>
      </c>
      <c r="Y18" s="23">
        <f t="shared" si="11"/>
        <v>7.2865656082631975</v>
      </c>
      <c r="Z18" s="152">
        <f t="shared" si="12"/>
        <v>1</v>
      </c>
      <c r="AA18" s="19">
        <v>0</v>
      </c>
      <c r="AB18" s="20">
        <f t="shared" si="13"/>
        <v>0</v>
      </c>
      <c r="AC18" s="153">
        <v>0</v>
      </c>
      <c r="AD18" s="152">
        <f t="shared" si="14"/>
        <v>0</v>
      </c>
      <c r="AE18" s="19">
        <v>3468.7725999999998</v>
      </c>
      <c r="AF18" s="20">
        <f t="shared" si="15"/>
        <v>33.174948355011473</v>
      </c>
      <c r="AG18" s="152">
        <f t="shared" si="16"/>
        <v>3</v>
      </c>
      <c r="AH18" s="19">
        <v>3091.3050877400001</v>
      </c>
      <c r="AI18" s="20">
        <f t="shared" si="17"/>
        <v>29.564891810826321</v>
      </c>
      <c r="AJ18" s="21">
        <f t="shared" si="18"/>
        <v>2</v>
      </c>
      <c r="AK18" s="35">
        <f t="shared" si="19"/>
        <v>2.5</v>
      </c>
      <c r="AL18" s="154">
        <f t="shared" si="20"/>
        <v>2</v>
      </c>
      <c r="AM18" s="155">
        <v>2</v>
      </c>
      <c r="AN18" s="42">
        <f t="shared" si="21"/>
        <v>4</v>
      </c>
      <c r="AO18" s="39">
        <f t="shared" si="22"/>
        <v>2</v>
      </c>
      <c r="AP18" s="39">
        <v>2</v>
      </c>
      <c r="AQ18" s="46">
        <f t="shared" si="26"/>
        <v>0</v>
      </c>
      <c r="AR18" s="165">
        <f t="shared" si="27"/>
        <v>2</v>
      </c>
      <c r="AS18" s="153">
        <v>2</v>
      </c>
      <c r="AT18" s="183">
        <v>5</v>
      </c>
      <c r="AU18" s="17">
        <f t="shared" si="23"/>
        <v>10</v>
      </c>
      <c r="AV18" s="196">
        <f t="shared" si="24"/>
        <v>2</v>
      </c>
    </row>
    <row r="19" spans="1:48" ht="14.5" x14ac:dyDescent="0.35">
      <c r="A19" s="119">
        <v>18</v>
      </c>
      <c r="B19" s="15" t="s">
        <v>42</v>
      </c>
      <c r="C19" s="16">
        <v>6666</v>
      </c>
      <c r="D19" s="17">
        <v>2486</v>
      </c>
      <c r="E19" s="152">
        <f t="shared" si="0"/>
        <v>3</v>
      </c>
      <c r="F19" s="19">
        <v>4.7610739999999998</v>
      </c>
      <c r="G19" s="20">
        <f t="shared" si="1"/>
        <v>7.1423252325232528E-2</v>
      </c>
      <c r="H19" s="17">
        <f t="shared" si="2"/>
        <v>1</v>
      </c>
      <c r="I19" s="21">
        <f t="shared" si="3"/>
        <v>2</v>
      </c>
      <c r="J19" s="16">
        <v>41.829589999999996</v>
      </c>
      <c r="K19" s="152">
        <f t="shared" si="4"/>
        <v>2</v>
      </c>
      <c r="L19" s="16">
        <v>5</v>
      </c>
      <c r="M19" s="152">
        <f t="shared" si="28"/>
        <v>1</v>
      </c>
      <c r="N19" s="19">
        <v>94.019373999999999</v>
      </c>
      <c r="O19" s="20">
        <f t="shared" si="5"/>
        <v>1.4104316531653165</v>
      </c>
      <c r="P19" s="153">
        <f t="shared" si="6"/>
        <v>2</v>
      </c>
      <c r="Q19" s="152">
        <f t="shared" si="7"/>
        <v>4</v>
      </c>
      <c r="R19" s="19">
        <v>160.30731</v>
      </c>
      <c r="S19" s="21">
        <f t="shared" si="8"/>
        <v>3</v>
      </c>
      <c r="T19" s="16">
        <v>841.48</v>
      </c>
      <c r="U19" s="17">
        <v>508.37</v>
      </c>
      <c r="V19" s="20">
        <f t="shared" si="9"/>
        <v>60.413794742596373</v>
      </c>
      <c r="W19" s="152">
        <f t="shared" si="10"/>
        <v>3</v>
      </c>
      <c r="X19" s="19">
        <v>212.42449999999999</v>
      </c>
      <c r="Y19" s="23">
        <f t="shared" si="11"/>
        <v>3.1866861686168617</v>
      </c>
      <c r="Z19" s="152">
        <f t="shared" si="12"/>
        <v>1</v>
      </c>
      <c r="AA19" s="19">
        <v>0</v>
      </c>
      <c r="AB19" s="20">
        <f t="shared" si="13"/>
        <v>0</v>
      </c>
      <c r="AC19" s="153">
        <v>0</v>
      </c>
      <c r="AD19" s="152">
        <f t="shared" si="14"/>
        <v>0</v>
      </c>
      <c r="AE19" s="19">
        <v>2055.6257999999998</v>
      </c>
      <c r="AF19" s="20">
        <f t="shared" si="15"/>
        <v>30.837470747074704</v>
      </c>
      <c r="AG19" s="152">
        <f t="shared" si="16"/>
        <v>3</v>
      </c>
      <c r="AH19" s="19">
        <v>1951.34478403</v>
      </c>
      <c r="AI19" s="20">
        <f t="shared" si="17"/>
        <v>29.273099070357034</v>
      </c>
      <c r="AJ19" s="21">
        <f t="shared" si="18"/>
        <v>2</v>
      </c>
      <c r="AK19" s="35">
        <f t="shared" si="19"/>
        <v>2.25</v>
      </c>
      <c r="AL19" s="154">
        <f t="shared" si="20"/>
        <v>2</v>
      </c>
      <c r="AM19" s="155">
        <v>2</v>
      </c>
      <c r="AN19" s="42">
        <f t="shared" si="21"/>
        <v>4</v>
      </c>
      <c r="AO19" s="39">
        <f t="shared" si="22"/>
        <v>2</v>
      </c>
      <c r="AP19" s="39">
        <v>2</v>
      </c>
      <c r="AQ19" s="46">
        <f t="shared" si="26"/>
        <v>0</v>
      </c>
      <c r="AR19" s="165">
        <f t="shared" si="27"/>
        <v>2</v>
      </c>
      <c r="AS19" s="153">
        <v>2</v>
      </c>
      <c r="AT19" s="183">
        <v>5</v>
      </c>
      <c r="AU19" s="17">
        <f t="shared" si="23"/>
        <v>10</v>
      </c>
      <c r="AV19" s="196">
        <f t="shared" si="24"/>
        <v>2</v>
      </c>
    </row>
    <row r="20" spans="1:48" ht="14.5" x14ac:dyDescent="0.35">
      <c r="A20" s="119">
        <v>19</v>
      </c>
      <c r="B20" s="15" t="s">
        <v>43</v>
      </c>
      <c r="C20" s="16">
        <v>12234</v>
      </c>
      <c r="D20" s="17">
        <v>3162</v>
      </c>
      <c r="E20" s="152">
        <f t="shared" si="0"/>
        <v>4</v>
      </c>
      <c r="F20" s="19">
        <v>5.4012799999999999</v>
      </c>
      <c r="G20" s="20">
        <f t="shared" si="1"/>
        <v>4.4149746607814289E-2</v>
      </c>
      <c r="H20" s="17">
        <f t="shared" si="2"/>
        <v>1</v>
      </c>
      <c r="I20" s="21">
        <f t="shared" si="3"/>
        <v>2</v>
      </c>
      <c r="J20" s="16">
        <v>62.112900000000003</v>
      </c>
      <c r="K20" s="152">
        <f t="shared" si="4"/>
        <v>3</v>
      </c>
      <c r="L20" s="16">
        <v>5</v>
      </c>
      <c r="M20" s="152">
        <f t="shared" si="28"/>
        <v>1</v>
      </c>
      <c r="N20" s="19">
        <v>42.210588000000001</v>
      </c>
      <c r="O20" s="20">
        <f t="shared" si="5"/>
        <v>0.34502687591956843</v>
      </c>
      <c r="P20" s="153">
        <f t="shared" si="6"/>
        <v>1</v>
      </c>
      <c r="Q20" s="152">
        <f t="shared" si="7"/>
        <v>2</v>
      </c>
      <c r="R20" s="19">
        <v>84.135220000000004</v>
      </c>
      <c r="S20" s="21">
        <f t="shared" si="8"/>
        <v>1</v>
      </c>
      <c r="T20" s="16">
        <v>964.89</v>
      </c>
      <c r="U20" s="17">
        <v>653.19000000000005</v>
      </c>
      <c r="V20" s="20">
        <f t="shared" si="9"/>
        <v>67.695799521188945</v>
      </c>
      <c r="W20" s="152">
        <f t="shared" si="10"/>
        <v>3</v>
      </c>
      <c r="X20" s="19">
        <v>1577.7176999999999</v>
      </c>
      <c r="Y20" s="23">
        <f t="shared" si="11"/>
        <v>12.896172143207455</v>
      </c>
      <c r="Z20" s="152">
        <f t="shared" si="12"/>
        <v>1</v>
      </c>
      <c r="AA20" s="19">
        <v>0</v>
      </c>
      <c r="AB20" s="20">
        <f t="shared" si="13"/>
        <v>0</v>
      </c>
      <c r="AC20" s="153">
        <v>0</v>
      </c>
      <c r="AD20" s="152">
        <f t="shared" si="14"/>
        <v>0</v>
      </c>
      <c r="AE20" s="19">
        <v>2674.0374999999999</v>
      </c>
      <c r="AF20" s="20">
        <f t="shared" si="15"/>
        <v>21.857426025829653</v>
      </c>
      <c r="AG20" s="152">
        <f t="shared" si="16"/>
        <v>2</v>
      </c>
      <c r="AH20" s="19">
        <v>1360.25809706</v>
      </c>
      <c r="AI20" s="20">
        <f t="shared" si="17"/>
        <v>11.118670075690698</v>
      </c>
      <c r="AJ20" s="21">
        <f t="shared" si="18"/>
        <v>2</v>
      </c>
      <c r="AK20" s="35">
        <f t="shared" si="19"/>
        <v>1.625</v>
      </c>
      <c r="AL20" s="154">
        <f t="shared" si="20"/>
        <v>1</v>
      </c>
      <c r="AM20" s="155">
        <v>3</v>
      </c>
      <c r="AN20" s="42">
        <f t="shared" si="21"/>
        <v>3</v>
      </c>
      <c r="AO20" s="39">
        <f t="shared" si="22"/>
        <v>2</v>
      </c>
      <c r="AP20" s="39">
        <v>2</v>
      </c>
      <c r="AQ20" s="46">
        <f t="shared" si="26"/>
        <v>0</v>
      </c>
      <c r="AR20" s="165">
        <f t="shared" si="27"/>
        <v>2</v>
      </c>
      <c r="AS20" s="153">
        <v>2</v>
      </c>
      <c r="AT20" s="183">
        <v>5</v>
      </c>
      <c r="AU20" s="17">
        <f t="shared" si="23"/>
        <v>10</v>
      </c>
      <c r="AV20" s="196">
        <f t="shared" si="24"/>
        <v>2</v>
      </c>
    </row>
    <row r="21" spans="1:48" ht="14.5" x14ac:dyDescent="0.35">
      <c r="A21" s="119">
        <v>20</v>
      </c>
      <c r="B21" s="15" t="s">
        <v>44</v>
      </c>
      <c r="C21" s="16">
        <v>5788</v>
      </c>
      <c r="D21" s="17">
        <v>860</v>
      </c>
      <c r="E21" s="152">
        <f t="shared" si="0"/>
        <v>1</v>
      </c>
      <c r="F21" s="19">
        <v>20.998054</v>
      </c>
      <c r="G21" s="20">
        <f t="shared" si="1"/>
        <v>0.36278600552868007</v>
      </c>
      <c r="H21" s="17">
        <f t="shared" si="2"/>
        <v>1</v>
      </c>
      <c r="I21" s="21">
        <f t="shared" si="3"/>
        <v>2</v>
      </c>
      <c r="J21" s="16">
        <v>50.648710000000001</v>
      </c>
      <c r="K21" s="152">
        <f t="shared" si="4"/>
        <v>3</v>
      </c>
      <c r="L21" s="16">
        <v>83</v>
      </c>
      <c r="M21" s="152">
        <f t="shared" si="28"/>
        <v>3</v>
      </c>
      <c r="N21" s="19">
        <v>29.004345000000001</v>
      </c>
      <c r="O21" s="20">
        <f t="shared" si="5"/>
        <v>0.50111169661368349</v>
      </c>
      <c r="P21" s="153">
        <f t="shared" si="6"/>
        <v>1</v>
      </c>
      <c r="Q21" s="152">
        <f t="shared" si="7"/>
        <v>2</v>
      </c>
      <c r="R21" s="19">
        <v>92.129460000000009</v>
      </c>
      <c r="S21" s="21">
        <f t="shared" si="8"/>
        <v>1</v>
      </c>
      <c r="T21" s="16">
        <v>592.07000000000005</v>
      </c>
      <c r="U21" s="17">
        <v>393.64</v>
      </c>
      <c r="V21" s="20">
        <f t="shared" si="9"/>
        <v>66.485381796071408</v>
      </c>
      <c r="W21" s="152">
        <f t="shared" si="10"/>
        <v>3</v>
      </c>
      <c r="X21" s="19">
        <v>5125.0684000000001</v>
      </c>
      <c r="Y21" s="23">
        <f t="shared" si="11"/>
        <v>88.546447823082246</v>
      </c>
      <c r="Z21" s="152">
        <f t="shared" si="12"/>
        <v>4</v>
      </c>
      <c r="AA21" s="19">
        <v>0</v>
      </c>
      <c r="AB21" s="20">
        <f t="shared" si="13"/>
        <v>0</v>
      </c>
      <c r="AC21" s="153">
        <v>0</v>
      </c>
      <c r="AD21" s="152">
        <f t="shared" si="14"/>
        <v>0</v>
      </c>
      <c r="AE21" s="19">
        <v>573.96069999999997</v>
      </c>
      <c r="AF21" s="20">
        <f t="shared" si="15"/>
        <v>9.916390808569453</v>
      </c>
      <c r="AG21" s="152">
        <f t="shared" si="16"/>
        <v>1</v>
      </c>
      <c r="AH21" s="19">
        <v>2533.9149443699998</v>
      </c>
      <c r="AI21" s="20">
        <f t="shared" si="17"/>
        <v>43.778765452142359</v>
      </c>
      <c r="AJ21" s="21">
        <f t="shared" si="18"/>
        <v>3</v>
      </c>
      <c r="AK21" s="35">
        <f t="shared" si="19"/>
        <v>2</v>
      </c>
      <c r="AL21" s="154">
        <f t="shared" si="20"/>
        <v>2</v>
      </c>
      <c r="AM21" s="155">
        <v>2</v>
      </c>
      <c r="AN21" s="42">
        <f t="shared" si="21"/>
        <v>4</v>
      </c>
      <c r="AO21" s="39">
        <f t="shared" si="22"/>
        <v>2</v>
      </c>
      <c r="AP21" s="39">
        <v>1</v>
      </c>
      <c r="AQ21" s="46">
        <f t="shared" si="26"/>
        <v>1</v>
      </c>
      <c r="AR21" s="166">
        <f t="shared" si="27"/>
        <v>3</v>
      </c>
      <c r="AS21" s="153">
        <v>2</v>
      </c>
      <c r="AT21" s="183">
        <v>5</v>
      </c>
      <c r="AU21" s="17">
        <f t="shared" si="23"/>
        <v>10</v>
      </c>
      <c r="AV21" s="196">
        <f t="shared" si="24"/>
        <v>2</v>
      </c>
    </row>
    <row r="22" spans="1:48" ht="14.5" x14ac:dyDescent="0.35">
      <c r="A22" s="119">
        <v>21</v>
      </c>
      <c r="B22" s="15" t="s">
        <v>45</v>
      </c>
      <c r="C22" s="16">
        <v>11055</v>
      </c>
      <c r="D22" s="17">
        <v>4020</v>
      </c>
      <c r="E22" s="152">
        <f t="shared" si="0"/>
        <v>4</v>
      </c>
      <c r="F22" s="19">
        <v>18.500485999999999</v>
      </c>
      <c r="G22" s="20">
        <f t="shared" si="1"/>
        <v>0.16734948891904114</v>
      </c>
      <c r="H22" s="17">
        <f t="shared" si="2"/>
        <v>1</v>
      </c>
      <c r="I22" s="21">
        <f t="shared" si="3"/>
        <v>2</v>
      </c>
      <c r="J22" s="16">
        <v>82.737390000000005</v>
      </c>
      <c r="K22" s="152">
        <f t="shared" si="4"/>
        <v>3</v>
      </c>
      <c r="L22" s="16">
        <v>2</v>
      </c>
      <c r="M22" s="152">
        <f t="shared" si="28"/>
        <v>1</v>
      </c>
      <c r="N22" s="19">
        <v>38.341051</v>
      </c>
      <c r="O22" s="20">
        <f t="shared" si="5"/>
        <v>0.34682090456806874</v>
      </c>
      <c r="P22" s="153">
        <f t="shared" si="6"/>
        <v>1</v>
      </c>
      <c r="Q22" s="152">
        <f t="shared" si="7"/>
        <v>2</v>
      </c>
      <c r="R22" s="19">
        <v>212.04906</v>
      </c>
      <c r="S22" s="21">
        <f t="shared" si="8"/>
        <v>4</v>
      </c>
      <c r="T22" s="16">
        <v>966.22</v>
      </c>
      <c r="U22" s="17">
        <v>681.69</v>
      </c>
      <c r="V22" s="20">
        <f t="shared" si="9"/>
        <v>70.55225517997971</v>
      </c>
      <c r="W22" s="152">
        <f t="shared" si="10"/>
        <v>4</v>
      </c>
      <c r="X22" s="19">
        <v>6265.7129999999997</v>
      </c>
      <c r="Y22" s="23">
        <f t="shared" si="11"/>
        <v>56.677639077340572</v>
      </c>
      <c r="Z22" s="152">
        <f t="shared" si="12"/>
        <v>3</v>
      </c>
      <c r="AA22" s="19">
        <v>0</v>
      </c>
      <c r="AB22" s="20">
        <f t="shared" si="13"/>
        <v>0</v>
      </c>
      <c r="AC22" s="153">
        <v>0</v>
      </c>
      <c r="AD22" s="152">
        <f t="shared" si="14"/>
        <v>0</v>
      </c>
      <c r="AE22" s="19">
        <v>213.61609999999999</v>
      </c>
      <c r="AF22" s="20">
        <f t="shared" si="15"/>
        <v>1.9323030303030304</v>
      </c>
      <c r="AG22" s="152">
        <f t="shared" si="16"/>
        <v>1</v>
      </c>
      <c r="AH22" s="19">
        <v>4542.3955026200001</v>
      </c>
      <c r="AI22" s="20">
        <f t="shared" si="17"/>
        <v>41.089059272908187</v>
      </c>
      <c r="AJ22" s="21">
        <f t="shared" si="18"/>
        <v>3</v>
      </c>
      <c r="AK22" s="35">
        <f t="shared" si="19"/>
        <v>2.375</v>
      </c>
      <c r="AL22" s="154">
        <f t="shared" si="20"/>
        <v>2</v>
      </c>
      <c r="AM22" s="155">
        <v>2</v>
      </c>
      <c r="AN22" s="42">
        <f t="shared" si="21"/>
        <v>4</v>
      </c>
      <c r="AO22" s="39">
        <f t="shared" si="22"/>
        <v>2</v>
      </c>
      <c r="AP22" s="39">
        <v>2</v>
      </c>
      <c r="AQ22" s="46">
        <f t="shared" si="26"/>
        <v>0</v>
      </c>
      <c r="AR22" s="165">
        <f t="shared" si="27"/>
        <v>2</v>
      </c>
      <c r="AS22" s="153">
        <v>2</v>
      </c>
      <c r="AT22" s="183">
        <v>5</v>
      </c>
      <c r="AU22" s="17">
        <f t="shared" si="23"/>
        <v>10</v>
      </c>
      <c r="AV22" s="196">
        <f t="shared" si="24"/>
        <v>2</v>
      </c>
    </row>
    <row r="23" spans="1:48" ht="14.5" x14ac:dyDescent="0.35">
      <c r="A23" s="119">
        <v>22</v>
      </c>
      <c r="B23" s="15" t="s">
        <v>46</v>
      </c>
      <c r="C23" s="16">
        <v>10930</v>
      </c>
      <c r="D23" s="17">
        <v>1338</v>
      </c>
      <c r="E23" s="152">
        <f t="shared" si="0"/>
        <v>2</v>
      </c>
      <c r="F23" s="19">
        <v>31.432511999999999</v>
      </c>
      <c r="G23" s="20">
        <f t="shared" si="1"/>
        <v>0.28758016468435499</v>
      </c>
      <c r="H23" s="17">
        <f t="shared" si="2"/>
        <v>1</v>
      </c>
      <c r="I23" s="21">
        <f t="shared" si="3"/>
        <v>2</v>
      </c>
      <c r="J23" s="16">
        <v>57.626649999999998</v>
      </c>
      <c r="K23" s="152">
        <f t="shared" si="4"/>
        <v>3</v>
      </c>
      <c r="L23" s="16">
        <v>125</v>
      </c>
      <c r="M23" s="152">
        <f t="shared" si="28"/>
        <v>4</v>
      </c>
      <c r="N23" s="19">
        <v>122.538026</v>
      </c>
      <c r="O23" s="20">
        <f t="shared" si="5"/>
        <v>1.1211164318389752</v>
      </c>
      <c r="P23" s="153">
        <f t="shared" si="6"/>
        <v>2</v>
      </c>
      <c r="Q23" s="152">
        <f t="shared" si="7"/>
        <v>4</v>
      </c>
      <c r="R23" s="19">
        <v>213.83833999999999</v>
      </c>
      <c r="S23" s="21">
        <f t="shared" si="8"/>
        <v>4</v>
      </c>
      <c r="T23" s="16">
        <v>3197.63</v>
      </c>
      <c r="U23" s="17">
        <v>1293.1300000000001</v>
      </c>
      <c r="V23" s="20">
        <f t="shared" si="9"/>
        <v>40.440263570206689</v>
      </c>
      <c r="W23" s="152">
        <f t="shared" si="10"/>
        <v>3</v>
      </c>
      <c r="X23" s="19">
        <v>4473.2782999999999</v>
      </c>
      <c r="Y23" s="23">
        <f t="shared" si="11"/>
        <v>40.926608417200363</v>
      </c>
      <c r="Z23" s="152">
        <f t="shared" si="12"/>
        <v>2</v>
      </c>
      <c r="AA23" s="19">
        <v>127.10790300000001</v>
      </c>
      <c r="AB23" s="20">
        <f t="shared" si="13"/>
        <v>1.1629268344007322</v>
      </c>
      <c r="AC23" s="153">
        <f>IF(AB23&lt;1,1,IF(AB23&lt;10,2,IF(AB23&lt;15,3,4)))</f>
        <v>2</v>
      </c>
      <c r="AD23" s="152">
        <f t="shared" si="14"/>
        <v>4</v>
      </c>
      <c r="AE23" s="19">
        <v>1537.0162</v>
      </c>
      <c r="AF23" s="20">
        <f t="shared" si="15"/>
        <v>14.062362305580969</v>
      </c>
      <c r="AG23" s="152">
        <f t="shared" si="16"/>
        <v>2</v>
      </c>
      <c r="AH23" s="19">
        <v>4111.4682573999999</v>
      </c>
      <c r="AI23" s="20">
        <f t="shared" si="17"/>
        <v>37.616361000914914</v>
      </c>
      <c r="AJ23" s="21">
        <f t="shared" si="18"/>
        <v>3</v>
      </c>
      <c r="AK23" s="35">
        <f t="shared" si="19"/>
        <v>3</v>
      </c>
      <c r="AL23" s="154">
        <f t="shared" si="20"/>
        <v>3</v>
      </c>
      <c r="AM23" s="155">
        <v>2</v>
      </c>
      <c r="AN23" s="42">
        <f t="shared" si="21"/>
        <v>6</v>
      </c>
      <c r="AO23" s="39">
        <f t="shared" si="22"/>
        <v>3</v>
      </c>
      <c r="AP23" s="39">
        <v>3</v>
      </c>
      <c r="AQ23" s="46">
        <f t="shared" si="26"/>
        <v>0</v>
      </c>
      <c r="AR23" s="165">
        <f t="shared" si="27"/>
        <v>2</v>
      </c>
      <c r="AS23" s="153">
        <v>2</v>
      </c>
      <c r="AT23" s="183">
        <v>5</v>
      </c>
      <c r="AU23" s="17">
        <f t="shared" si="23"/>
        <v>10</v>
      </c>
      <c r="AV23" s="196">
        <f t="shared" si="24"/>
        <v>2</v>
      </c>
    </row>
    <row r="24" spans="1:48" ht="14.5" x14ac:dyDescent="0.35">
      <c r="A24" s="119">
        <v>23</v>
      </c>
      <c r="B24" s="15" t="s">
        <v>47</v>
      </c>
      <c r="C24" s="16">
        <v>8798</v>
      </c>
      <c r="D24" s="17">
        <v>1235</v>
      </c>
      <c r="E24" s="152">
        <f t="shared" si="0"/>
        <v>2</v>
      </c>
      <c r="F24" s="19">
        <v>40.951332000000001</v>
      </c>
      <c r="G24" s="20">
        <f t="shared" si="1"/>
        <v>0.46546183223459875</v>
      </c>
      <c r="H24" s="17">
        <f t="shared" si="2"/>
        <v>1</v>
      </c>
      <c r="I24" s="21">
        <f t="shared" si="3"/>
        <v>2</v>
      </c>
      <c r="J24" s="16">
        <v>47.021349999999998</v>
      </c>
      <c r="K24" s="152">
        <f t="shared" si="4"/>
        <v>2</v>
      </c>
      <c r="L24" s="16">
        <v>4</v>
      </c>
      <c r="M24" s="152">
        <f t="shared" si="28"/>
        <v>1</v>
      </c>
      <c r="N24" s="19">
        <v>181.200976</v>
      </c>
      <c r="O24" s="20">
        <f t="shared" si="5"/>
        <v>2.0595700841100251</v>
      </c>
      <c r="P24" s="153">
        <f t="shared" si="6"/>
        <v>2</v>
      </c>
      <c r="Q24" s="152">
        <f t="shared" si="7"/>
        <v>4</v>
      </c>
      <c r="R24" s="19">
        <v>186.17951000000002</v>
      </c>
      <c r="S24" s="21">
        <f t="shared" si="8"/>
        <v>3</v>
      </c>
      <c r="T24" s="16">
        <v>1099.07</v>
      </c>
      <c r="U24" s="17">
        <v>628.97</v>
      </c>
      <c r="V24" s="20">
        <f t="shared" si="9"/>
        <v>57.227474137225109</v>
      </c>
      <c r="W24" s="152">
        <f t="shared" si="10"/>
        <v>3</v>
      </c>
      <c r="X24" s="19">
        <v>7869.9994999999999</v>
      </c>
      <c r="Y24" s="23">
        <f t="shared" si="11"/>
        <v>89.452142532393722</v>
      </c>
      <c r="Z24" s="152">
        <f t="shared" si="12"/>
        <v>4</v>
      </c>
      <c r="AA24" s="19">
        <v>0</v>
      </c>
      <c r="AB24" s="20">
        <f t="shared" si="13"/>
        <v>0</v>
      </c>
      <c r="AC24" s="153">
        <v>0</v>
      </c>
      <c r="AD24" s="152">
        <f t="shared" si="14"/>
        <v>0</v>
      </c>
      <c r="AE24" s="19">
        <v>0</v>
      </c>
      <c r="AF24" s="20">
        <f t="shared" si="15"/>
        <v>0</v>
      </c>
      <c r="AG24" s="152">
        <v>0</v>
      </c>
      <c r="AH24" s="19">
        <v>3959.93747979</v>
      </c>
      <c r="AI24" s="20">
        <f t="shared" si="17"/>
        <v>45.009518979199818</v>
      </c>
      <c r="AJ24" s="21">
        <f t="shared" si="18"/>
        <v>3</v>
      </c>
      <c r="AK24" s="35">
        <f t="shared" si="19"/>
        <v>2.375</v>
      </c>
      <c r="AL24" s="154">
        <f t="shared" si="20"/>
        <v>2</v>
      </c>
      <c r="AM24" s="155">
        <v>2</v>
      </c>
      <c r="AN24" s="42">
        <f t="shared" si="21"/>
        <v>4</v>
      </c>
      <c r="AO24" s="39">
        <f t="shared" si="22"/>
        <v>2</v>
      </c>
      <c r="AP24" s="39">
        <v>2</v>
      </c>
      <c r="AQ24" s="46">
        <f t="shared" si="26"/>
        <v>0</v>
      </c>
      <c r="AR24" s="165">
        <f t="shared" si="27"/>
        <v>2</v>
      </c>
      <c r="AS24" s="153">
        <v>2</v>
      </c>
      <c r="AT24" s="183">
        <v>5</v>
      </c>
      <c r="AU24" s="17">
        <f t="shared" si="23"/>
        <v>10</v>
      </c>
      <c r="AV24" s="196">
        <f t="shared" si="24"/>
        <v>2</v>
      </c>
    </row>
    <row r="25" spans="1:48" ht="14.5" x14ac:dyDescent="0.35">
      <c r="A25" s="119">
        <v>24</v>
      </c>
      <c r="B25" s="15" t="s">
        <v>48</v>
      </c>
      <c r="C25" s="16">
        <v>8600</v>
      </c>
      <c r="D25" s="17">
        <v>2822</v>
      </c>
      <c r="E25" s="152">
        <f t="shared" si="0"/>
        <v>3</v>
      </c>
      <c r="F25" s="19">
        <v>0.47865200000000002</v>
      </c>
      <c r="G25" s="20">
        <f t="shared" si="1"/>
        <v>5.5657209302325582E-3</v>
      </c>
      <c r="H25" s="17">
        <f t="shared" si="2"/>
        <v>1</v>
      </c>
      <c r="I25" s="21">
        <f t="shared" si="3"/>
        <v>2</v>
      </c>
      <c r="J25" s="16">
        <v>57.709650000000003</v>
      </c>
      <c r="K25" s="152">
        <f t="shared" si="4"/>
        <v>3</v>
      </c>
      <c r="L25" s="16">
        <v>9</v>
      </c>
      <c r="M25" s="152">
        <f t="shared" si="28"/>
        <v>1</v>
      </c>
      <c r="N25" s="19">
        <v>172.28521899999998</v>
      </c>
      <c r="O25" s="20">
        <f t="shared" si="5"/>
        <v>2.0033164999999999</v>
      </c>
      <c r="P25" s="153">
        <f t="shared" si="6"/>
        <v>2</v>
      </c>
      <c r="Q25" s="152">
        <f t="shared" si="7"/>
        <v>4</v>
      </c>
      <c r="R25" s="19">
        <v>151.51595</v>
      </c>
      <c r="S25" s="21">
        <f t="shared" si="8"/>
        <v>3</v>
      </c>
      <c r="T25" s="16">
        <v>658.89</v>
      </c>
      <c r="U25" s="17">
        <v>471.11</v>
      </c>
      <c r="V25" s="20">
        <f t="shared" si="9"/>
        <v>71.500553961966347</v>
      </c>
      <c r="W25" s="152">
        <f t="shared" si="10"/>
        <v>4</v>
      </c>
      <c r="X25" s="19">
        <v>8278.3325000000004</v>
      </c>
      <c r="Y25" s="23">
        <f t="shared" si="11"/>
        <v>96.259680232558139</v>
      </c>
      <c r="Z25" s="152">
        <f t="shared" si="12"/>
        <v>4</v>
      </c>
      <c r="AA25" s="19">
        <v>0</v>
      </c>
      <c r="AB25" s="20">
        <f t="shared" si="13"/>
        <v>0</v>
      </c>
      <c r="AC25" s="153">
        <v>0</v>
      </c>
      <c r="AD25" s="152">
        <f t="shared" si="14"/>
        <v>0</v>
      </c>
      <c r="AE25" s="19">
        <v>5138.1656999999996</v>
      </c>
      <c r="AF25" s="20">
        <f t="shared" si="15"/>
        <v>59.746112790697673</v>
      </c>
      <c r="AG25" s="152">
        <f>IF(AF25&lt;10,1,IF(AF25&lt;30,2,IF(AF25&lt;60,3,4)))</f>
        <v>3</v>
      </c>
      <c r="AH25" s="19">
        <v>3590.6793281599998</v>
      </c>
      <c r="AI25" s="20">
        <f t="shared" si="17"/>
        <v>41.752085211162786</v>
      </c>
      <c r="AJ25" s="21">
        <f t="shared" si="18"/>
        <v>3</v>
      </c>
      <c r="AK25" s="35">
        <f t="shared" si="19"/>
        <v>2.875</v>
      </c>
      <c r="AL25" s="154">
        <f t="shared" si="20"/>
        <v>2</v>
      </c>
      <c r="AM25" s="155">
        <v>2</v>
      </c>
      <c r="AN25" s="42">
        <f t="shared" si="21"/>
        <v>4</v>
      </c>
      <c r="AO25" s="39">
        <f t="shared" si="22"/>
        <v>2</v>
      </c>
      <c r="AP25" s="39">
        <v>3</v>
      </c>
      <c r="AQ25" s="46">
        <f t="shared" si="26"/>
        <v>-1</v>
      </c>
      <c r="AR25" s="165">
        <f t="shared" si="27"/>
        <v>2</v>
      </c>
      <c r="AS25" s="153">
        <v>2</v>
      </c>
      <c r="AT25" s="183">
        <v>5</v>
      </c>
      <c r="AU25" s="17">
        <f t="shared" si="23"/>
        <v>10</v>
      </c>
      <c r="AV25" s="196">
        <f t="shared" si="24"/>
        <v>2</v>
      </c>
    </row>
    <row r="26" spans="1:48" ht="14.5" x14ac:dyDescent="0.35">
      <c r="A26" s="119">
        <v>25</v>
      </c>
      <c r="B26" s="15" t="s">
        <v>49</v>
      </c>
      <c r="C26" s="16">
        <v>3739</v>
      </c>
      <c r="D26" s="17">
        <v>572</v>
      </c>
      <c r="E26" s="152">
        <f t="shared" si="0"/>
        <v>1</v>
      </c>
      <c r="F26" s="19">
        <v>0.66742200000000007</v>
      </c>
      <c r="G26" s="20">
        <f t="shared" si="1"/>
        <v>1.7850280823749669E-2</v>
      </c>
      <c r="H26" s="17">
        <f t="shared" si="2"/>
        <v>1</v>
      </c>
      <c r="I26" s="21">
        <f t="shared" si="3"/>
        <v>2</v>
      </c>
      <c r="J26" s="16">
        <v>28.844200000000001</v>
      </c>
      <c r="K26" s="152">
        <f t="shared" si="4"/>
        <v>2</v>
      </c>
      <c r="L26" s="16">
        <v>2</v>
      </c>
      <c r="M26" s="152">
        <f t="shared" si="28"/>
        <v>1</v>
      </c>
      <c r="N26" s="19">
        <v>19.965064000000002</v>
      </c>
      <c r="O26" s="20">
        <f t="shared" si="5"/>
        <v>0.53396801283765716</v>
      </c>
      <c r="P26" s="153">
        <f t="shared" si="6"/>
        <v>1</v>
      </c>
      <c r="Q26" s="152">
        <f t="shared" si="7"/>
        <v>2</v>
      </c>
      <c r="R26" s="19">
        <v>58.566019999999995</v>
      </c>
      <c r="S26" s="21">
        <f t="shared" si="8"/>
        <v>1</v>
      </c>
      <c r="T26" s="16">
        <v>520.4</v>
      </c>
      <c r="U26" s="17">
        <v>234.14</v>
      </c>
      <c r="V26" s="20">
        <f t="shared" si="9"/>
        <v>44.992313604919296</v>
      </c>
      <c r="W26" s="152">
        <f t="shared" si="10"/>
        <v>3</v>
      </c>
      <c r="X26" s="19">
        <v>3385.4146999999998</v>
      </c>
      <c r="Y26" s="23">
        <f t="shared" si="11"/>
        <v>90.543319069269856</v>
      </c>
      <c r="Z26" s="152">
        <f t="shared" si="12"/>
        <v>4</v>
      </c>
      <c r="AA26" s="19">
        <v>4.6259980000000001</v>
      </c>
      <c r="AB26" s="20">
        <f t="shared" si="13"/>
        <v>0.12372286707675849</v>
      </c>
      <c r="AC26" s="153">
        <f>IF(AB26&lt;1,1,IF(AB26&lt;10,2,IF(AB26&lt;15,3,4)))</f>
        <v>1</v>
      </c>
      <c r="AD26" s="152">
        <f t="shared" si="14"/>
        <v>2</v>
      </c>
      <c r="AE26" s="19">
        <v>1868.9023</v>
      </c>
      <c r="AF26" s="20">
        <f t="shared" si="15"/>
        <v>49.98401444236427</v>
      </c>
      <c r="AG26" s="152">
        <f>IF(AF26&lt;10,1,IF(AF26&lt;30,2,IF(AF26&lt;60,3,4)))</f>
        <v>3</v>
      </c>
      <c r="AH26" s="19">
        <v>2531.4948450000002</v>
      </c>
      <c r="AI26" s="20">
        <f t="shared" si="17"/>
        <v>67.705130917357593</v>
      </c>
      <c r="AJ26" s="21">
        <f t="shared" si="18"/>
        <v>4</v>
      </c>
      <c r="AK26" s="35">
        <f t="shared" si="19"/>
        <v>2.625</v>
      </c>
      <c r="AL26" s="154">
        <f t="shared" si="20"/>
        <v>2</v>
      </c>
      <c r="AM26" s="155">
        <v>1</v>
      </c>
      <c r="AN26" s="42">
        <f t="shared" si="21"/>
        <v>2</v>
      </c>
      <c r="AO26" s="39">
        <f t="shared" si="22"/>
        <v>1</v>
      </c>
      <c r="AP26" s="39">
        <v>2</v>
      </c>
      <c r="AQ26" s="46">
        <f t="shared" si="26"/>
        <v>-1</v>
      </c>
      <c r="AR26" s="165">
        <f t="shared" si="27"/>
        <v>2</v>
      </c>
      <c r="AS26" s="153">
        <v>2</v>
      </c>
      <c r="AT26" s="183">
        <v>5</v>
      </c>
      <c r="AU26" s="17">
        <f t="shared" si="23"/>
        <v>10</v>
      </c>
      <c r="AV26" s="196">
        <f t="shared" si="24"/>
        <v>2</v>
      </c>
    </row>
    <row r="27" spans="1:48" ht="15" thickBot="1" x14ac:dyDescent="0.4">
      <c r="A27" s="132">
        <v>26</v>
      </c>
      <c r="B27" s="25" t="s">
        <v>50</v>
      </c>
      <c r="C27" s="26">
        <v>8155</v>
      </c>
      <c r="D27" s="27">
        <v>1782</v>
      </c>
      <c r="E27" s="156">
        <f t="shared" si="0"/>
        <v>2</v>
      </c>
      <c r="F27" s="29">
        <v>21.110782</v>
      </c>
      <c r="G27" s="30">
        <f t="shared" si="1"/>
        <v>0.25886918454935626</v>
      </c>
      <c r="H27" s="27">
        <f t="shared" si="2"/>
        <v>1</v>
      </c>
      <c r="I27" s="31">
        <f t="shared" si="3"/>
        <v>2</v>
      </c>
      <c r="J27" s="26">
        <v>69.088250000000002</v>
      </c>
      <c r="K27" s="156">
        <f t="shared" si="4"/>
        <v>3</v>
      </c>
      <c r="L27" s="26">
        <v>0</v>
      </c>
      <c r="M27" s="156">
        <v>0</v>
      </c>
      <c r="N27" s="29">
        <v>62.631841000000001</v>
      </c>
      <c r="O27" s="30">
        <f t="shared" si="5"/>
        <v>0.76801767014101774</v>
      </c>
      <c r="P27" s="157">
        <f t="shared" si="6"/>
        <v>1</v>
      </c>
      <c r="Q27" s="156">
        <f t="shared" si="7"/>
        <v>2</v>
      </c>
      <c r="R27" s="29">
        <v>152.90742</v>
      </c>
      <c r="S27" s="31">
        <f t="shared" si="8"/>
        <v>3</v>
      </c>
      <c r="T27" s="26">
        <v>839.89</v>
      </c>
      <c r="U27" s="27">
        <v>602.19000000000005</v>
      </c>
      <c r="V27" s="30">
        <f t="shared" si="9"/>
        <v>71.698674826465378</v>
      </c>
      <c r="W27" s="156">
        <f t="shared" si="10"/>
        <v>4</v>
      </c>
      <c r="X27" s="29">
        <v>4856.0505000000003</v>
      </c>
      <c r="Y27" s="33">
        <f t="shared" si="11"/>
        <v>59.546909871244637</v>
      </c>
      <c r="Z27" s="156">
        <f t="shared" si="12"/>
        <v>3</v>
      </c>
      <c r="AA27" s="29">
        <v>0</v>
      </c>
      <c r="AB27" s="30">
        <f t="shared" si="13"/>
        <v>0</v>
      </c>
      <c r="AC27" s="157">
        <v>0</v>
      </c>
      <c r="AD27" s="156">
        <f t="shared" si="14"/>
        <v>0</v>
      </c>
      <c r="AE27" s="29">
        <v>3948.0073000000002</v>
      </c>
      <c r="AF27" s="30">
        <f t="shared" si="15"/>
        <v>48.41210668301656</v>
      </c>
      <c r="AG27" s="156">
        <f>IF(AF27&lt;10,1,IF(AF27&lt;30,2,IF(AF27&lt;60,3,4)))</f>
        <v>3</v>
      </c>
      <c r="AH27" s="29">
        <v>3396.7551507899998</v>
      </c>
      <c r="AI27" s="30">
        <f t="shared" si="17"/>
        <v>41.652423676149596</v>
      </c>
      <c r="AJ27" s="31">
        <f t="shared" si="18"/>
        <v>3</v>
      </c>
      <c r="AK27" s="35">
        <f t="shared" si="19"/>
        <v>2.5</v>
      </c>
      <c r="AL27" s="158">
        <f t="shared" si="20"/>
        <v>2</v>
      </c>
      <c r="AM27" s="155">
        <v>2</v>
      </c>
      <c r="AN27" s="42">
        <f t="shared" si="21"/>
        <v>4</v>
      </c>
      <c r="AO27" s="40">
        <f t="shared" si="22"/>
        <v>2</v>
      </c>
      <c r="AP27" s="40">
        <v>1</v>
      </c>
      <c r="AQ27" s="46">
        <f t="shared" si="26"/>
        <v>1</v>
      </c>
      <c r="AR27" s="178">
        <f t="shared" si="27"/>
        <v>3</v>
      </c>
      <c r="AS27" s="153">
        <v>2</v>
      </c>
      <c r="AT27" s="183">
        <v>5</v>
      </c>
      <c r="AU27" s="17">
        <f t="shared" si="23"/>
        <v>10</v>
      </c>
      <c r="AV27" s="196">
        <f t="shared" si="24"/>
        <v>2</v>
      </c>
    </row>
  </sheetData>
  <sortState xmlns:xlrd2="http://schemas.microsoft.com/office/spreadsheetml/2017/richdata2" ref="A2:AV27">
    <sortCondition ref="A2:A2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27"/>
  <sheetViews>
    <sheetView topLeftCell="C1" zoomScale="70" zoomScaleNormal="70" workbookViewId="0">
      <selection activeCell="Y12" sqref="Y12"/>
    </sheetView>
  </sheetViews>
  <sheetFormatPr defaultColWidth="9.1796875" defaultRowHeight="12.5" x14ac:dyDescent="0.25"/>
  <cols>
    <col min="1" max="1" width="9.1796875" style="2"/>
    <col min="2" max="2" width="25.26953125" style="2" bestFit="1" customWidth="1"/>
    <col min="3" max="3" width="11.54296875" style="2" customWidth="1"/>
    <col min="4" max="4" width="9.1796875" style="2"/>
    <col min="5" max="5" width="15.81640625" style="2" customWidth="1"/>
    <col min="6" max="6" width="12.1796875" style="2" hidden="1" customWidth="1"/>
    <col min="7" max="7" width="18" style="2" hidden="1" customWidth="1"/>
    <col min="8" max="8" width="16.26953125" style="2" hidden="1" customWidth="1"/>
    <col min="9" max="15" width="0" style="2" hidden="1" customWidth="1"/>
    <col min="16" max="16" width="9.1796875" style="2"/>
    <col min="17" max="17" width="15" style="2" customWidth="1"/>
    <col min="18" max="19" width="9.1796875" style="2"/>
    <col min="20" max="20" width="23" style="2" customWidth="1"/>
    <col min="21" max="21" width="12.54296875" style="2" customWidth="1"/>
    <col min="22" max="24" width="0" style="2" hidden="1" customWidth="1"/>
    <col min="25" max="25" width="17.26953125" style="2" customWidth="1"/>
    <col min="26" max="26" width="9.1796875" style="2"/>
    <col min="27" max="27" width="14" style="2" customWidth="1"/>
    <col min="28" max="30" width="0" style="2" hidden="1" customWidth="1"/>
    <col min="31" max="32" width="9.1796875" style="2"/>
    <col min="33" max="33" width="11.1796875" style="2" customWidth="1"/>
    <col min="34" max="34" width="15.54296875" style="2" customWidth="1"/>
    <col min="35" max="35" width="12.453125" style="2" customWidth="1"/>
    <col min="36" max="36" width="13.26953125" style="2" customWidth="1"/>
    <col min="37" max="40" width="9.1796875" style="2"/>
    <col min="41" max="41" width="14" style="2" customWidth="1"/>
    <col min="42" max="16384" width="9.1796875" style="2"/>
  </cols>
  <sheetData>
    <row r="1" spans="1:45" ht="130" x14ac:dyDescent="0.25">
      <c r="A1" s="159" t="s">
        <v>0</v>
      </c>
      <c r="B1" s="113" t="s">
        <v>51</v>
      </c>
      <c r="C1" s="9" t="s">
        <v>1</v>
      </c>
      <c r="D1" s="10" t="s">
        <v>2</v>
      </c>
      <c r="E1" s="54" t="s">
        <v>58</v>
      </c>
      <c r="F1" s="51" t="s">
        <v>3</v>
      </c>
      <c r="G1" s="13" t="s">
        <v>54</v>
      </c>
      <c r="H1" s="75" t="s">
        <v>75</v>
      </c>
      <c r="I1" s="13" t="s">
        <v>4</v>
      </c>
      <c r="J1" s="75" t="s">
        <v>60</v>
      </c>
      <c r="K1" s="13" t="s">
        <v>5</v>
      </c>
      <c r="L1" s="75" t="s">
        <v>61</v>
      </c>
      <c r="M1" s="13" t="s">
        <v>6</v>
      </c>
      <c r="N1" s="74" t="s">
        <v>55</v>
      </c>
      <c r="O1" s="142" t="s">
        <v>64</v>
      </c>
      <c r="P1" s="9" t="s">
        <v>7</v>
      </c>
      <c r="Q1" s="54" t="s">
        <v>65</v>
      </c>
      <c r="R1" s="9" t="s">
        <v>8</v>
      </c>
      <c r="S1" s="10" t="s">
        <v>9</v>
      </c>
      <c r="T1" s="10" t="s">
        <v>10</v>
      </c>
      <c r="U1" s="54" t="s">
        <v>66</v>
      </c>
      <c r="V1" s="51" t="s">
        <v>11</v>
      </c>
      <c r="W1" s="13" t="s">
        <v>84</v>
      </c>
      <c r="X1" s="160" t="s">
        <v>68</v>
      </c>
      <c r="Y1" s="9" t="s">
        <v>12</v>
      </c>
      <c r="Z1" s="10" t="s">
        <v>13</v>
      </c>
      <c r="AA1" s="54" t="s">
        <v>70</v>
      </c>
      <c r="AB1" s="51" t="s">
        <v>14</v>
      </c>
      <c r="AC1" s="13" t="s">
        <v>88</v>
      </c>
      <c r="AD1" s="145" t="s">
        <v>71</v>
      </c>
      <c r="AE1" s="9" t="s">
        <v>15</v>
      </c>
      <c r="AF1" s="10" t="s">
        <v>16</v>
      </c>
      <c r="AG1" s="54" t="s">
        <v>74</v>
      </c>
      <c r="AH1" s="81" t="s">
        <v>56</v>
      </c>
      <c r="AI1" s="82" t="s">
        <v>57</v>
      </c>
      <c r="AJ1" s="147" t="s">
        <v>17</v>
      </c>
      <c r="AK1" s="148" t="s">
        <v>18</v>
      </c>
      <c r="AL1" s="149" t="s">
        <v>19</v>
      </c>
      <c r="AM1" s="149" t="s">
        <v>20</v>
      </c>
      <c r="AN1" s="150" t="s">
        <v>21</v>
      </c>
      <c r="AO1" s="149" t="s">
        <v>22</v>
      </c>
      <c r="AP1" s="151" t="s">
        <v>23</v>
      </c>
      <c r="AQ1" s="151" t="s">
        <v>24</v>
      </c>
      <c r="AR1" s="151" t="s">
        <v>25</v>
      </c>
      <c r="AS1" s="151" t="s">
        <v>26</v>
      </c>
    </row>
    <row r="2" spans="1:45" ht="14" x14ac:dyDescent="0.3">
      <c r="A2" s="119">
        <v>1</v>
      </c>
      <c r="B2" s="15" t="s">
        <v>27</v>
      </c>
      <c r="C2" s="16">
        <v>24016</v>
      </c>
      <c r="D2" s="17">
        <v>4069</v>
      </c>
      <c r="E2" s="152">
        <f t="shared" ref="E2:E27" si="0">IF(D2&lt;1000,1,IF(D2&lt;2000,2,IF(D2&lt;3000,3,4)))</f>
        <v>4</v>
      </c>
      <c r="F2" s="199">
        <v>33.001579</v>
      </c>
      <c r="G2" s="20">
        <f t="shared" ref="G2:G27" si="1">(F2/C2)*100</f>
        <v>0.13741496918720852</v>
      </c>
      <c r="H2" s="17">
        <f t="shared" ref="H2:H27" si="2">IF(G2&lt;1,1,IF(G2&lt;1,2,IF(G2&lt;4,3,4)))</f>
        <v>1</v>
      </c>
      <c r="I2" s="17">
        <v>150.23260999999999</v>
      </c>
      <c r="J2" s="153">
        <f t="shared" ref="J2:J27" si="3">IF(I2&lt;10,1,IF(I2&lt;50,2,IF(I2&lt;100,3,4)))</f>
        <v>4</v>
      </c>
      <c r="K2" s="17">
        <v>16</v>
      </c>
      <c r="L2" s="153">
        <f>IF(K2&lt;20,1,IF(K2&lt;50,2,IF(K2&lt;100,3,4)))</f>
        <v>1</v>
      </c>
      <c r="M2" s="20">
        <v>276.60380299999997</v>
      </c>
      <c r="N2" s="20">
        <f t="shared" ref="N2:N27" si="4">M2/C2*100</f>
        <v>1.1517480138241172</v>
      </c>
      <c r="O2" s="195">
        <f t="shared" ref="O2:O27" si="5">IF(N2&lt;1,1,IF(N2&lt;7,2,IF(N2&lt;7.5,3,4)))</f>
        <v>2</v>
      </c>
      <c r="P2" s="19">
        <v>330.36003000000005</v>
      </c>
      <c r="Q2" s="21">
        <f t="shared" ref="Q2:Q27" si="6">IF(P2&lt;100,1,IF(P2&lt;150,2,IF(P2&lt;200,3,4)))</f>
        <v>4</v>
      </c>
      <c r="R2" s="16">
        <v>1983.64</v>
      </c>
      <c r="S2" s="17">
        <v>1105.55</v>
      </c>
      <c r="T2" s="20">
        <f t="shared" ref="T2:T27" si="7">S2/R2*100</f>
        <v>55.733399205500987</v>
      </c>
      <c r="U2" s="152">
        <f t="shared" ref="U2:U27" si="8">IF(T2&lt;10,1,IF(T2&lt;40,2,IF(T2&lt;70,3,4)))</f>
        <v>3</v>
      </c>
      <c r="V2" s="199">
        <v>6473.2362999999996</v>
      </c>
      <c r="W2" s="23">
        <f t="shared" ref="W2:W27" si="9">V2/C2*100</f>
        <v>26.953848684210524</v>
      </c>
      <c r="X2" s="195">
        <f t="shared" ref="X2:X27" si="10">IF(W2&lt;25,1,IF(W2&lt;50,2,IF(W2&lt;75,3,4)))</f>
        <v>2</v>
      </c>
      <c r="Y2" s="19">
        <v>0</v>
      </c>
      <c r="Z2" s="20">
        <f t="shared" ref="Z2:Z27" si="11">Y2/C2*100</f>
        <v>0</v>
      </c>
      <c r="AA2" s="152">
        <v>0</v>
      </c>
      <c r="AB2" s="199">
        <v>8796.4411999999993</v>
      </c>
      <c r="AC2" s="20">
        <f t="shared" ref="AC2:AC27" si="12">AB2/C2*100</f>
        <v>36.627420053297797</v>
      </c>
      <c r="AD2" s="195">
        <f t="shared" ref="AD2:AD23" si="13">IF(AC2&lt;10,1,IF(AC2&lt;30,2,IF(AC2&lt;60,3,4)))</f>
        <v>3</v>
      </c>
      <c r="AE2" s="19">
        <v>7567.8963120899998</v>
      </c>
      <c r="AF2" s="20">
        <f t="shared" ref="AF2:AF27" si="14">AE2/C2*100</f>
        <v>31.51189337146069</v>
      </c>
      <c r="AG2" s="21">
        <f t="shared" ref="AG2:AG27" si="15">IF(AF2&lt;10,1,IF(AF2&lt;30,2,IF(AF2&lt;60,3,4)))</f>
        <v>3</v>
      </c>
      <c r="AH2" s="46">
        <f t="shared" ref="AH2:AH27" si="16">(AG2+AA2+U2+Q2+E2)/5</f>
        <v>2.8</v>
      </c>
      <c r="AI2" s="154">
        <f t="shared" ref="AI2:AI27" si="17">IF(AH2&lt;2,1,IF(AH2&lt;3,2,IF(AH2&lt;4,3,4)))</f>
        <v>2</v>
      </c>
      <c r="AJ2" s="155">
        <v>2</v>
      </c>
      <c r="AK2" s="42">
        <f t="shared" ref="AK2:AK27" si="18">AI2*AJ2</f>
        <v>4</v>
      </c>
      <c r="AL2" s="39">
        <f t="shared" ref="AL2:AL27" si="19">IF(AK2&lt;3,1,IF(AK2&lt;5,2,IF(AK2&lt;12,3,4)))</f>
        <v>2</v>
      </c>
      <c r="AM2" s="39">
        <v>2</v>
      </c>
      <c r="AN2" s="46">
        <f>AL2-AM2</f>
        <v>0</v>
      </c>
      <c r="AO2" s="165">
        <f>IF(AN2&lt;-1,1,IF(AN2&lt;1,2,IF(AN2=1,3,4)))</f>
        <v>2</v>
      </c>
      <c r="AP2" s="153">
        <v>1</v>
      </c>
      <c r="AQ2" s="200">
        <v>4</v>
      </c>
      <c r="AR2" s="17">
        <f>AP2*AQ2</f>
        <v>4</v>
      </c>
      <c r="AS2" s="202">
        <f>IF(AR2&lt;6,1,IF(AR2&lt;12,2,IF(AR2&lt;18,3,4)))</f>
        <v>1</v>
      </c>
    </row>
    <row r="3" spans="1:45" ht="14" x14ac:dyDescent="0.3">
      <c r="A3" s="119">
        <v>2</v>
      </c>
      <c r="B3" s="15" t="s">
        <v>28</v>
      </c>
      <c r="C3" s="16">
        <v>3218</v>
      </c>
      <c r="D3" s="17">
        <v>1040</v>
      </c>
      <c r="E3" s="152">
        <f t="shared" si="0"/>
        <v>2</v>
      </c>
      <c r="F3" s="199">
        <v>0.60615600000000003</v>
      </c>
      <c r="G3" s="20">
        <f t="shared" si="1"/>
        <v>1.883642013673089E-2</v>
      </c>
      <c r="H3" s="17">
        <f t="shared" si="2"/>
        <v>1</v>
      </c>
      <c r="I3" s="17">
        <v>28.398439999999997</v>
      </c>
      <c r="J3" s="153">
        <f t="shared" si="3"/>
        <v>2</v>
      </c>
      <c r="K3" s="17">
        <v>0</v>
      </c>
      <c r="L3" s="153">
        <v>0</v>
      </c>
      <c r="M3" s="20">
        <v>9.2501309999999997</v>
      </c>
      <c r="N3" s="20">
        <f t="shared" si="4"/>
        <v>0.28744968924798009</v>
      </c>
      <c r="O3" s="195">
        <f t="shared" si="5"/>
        <v>1</v>
      </c>
      <c r="P3" s="19">
        <v>28.250869999999999</v>
      </c>
      <c r="Q3" s="21">
        <f t="shared" si="6"/>
        <v>1</v>
      </c>
      <c r="R3" s="16">
        <v>244.9</v>
      </c>
      <c r="S3" s="17">
        <v>129.72999999999999</v>
      </c>
      <c r="T3" s="20">
        <f t="shared" si="7"/>
        <v>52.972641894650877</v>
      </c>
      <c r="U3" s="152">
        <f t="shared" si="8"/>
        <v>3</v>
      </c>
      <c r="V3" s="199">
        <v>3179.7833000000001</v>
      </c>
      <c r="W3" s="23">
        <f t="shared" si="9"/>
        <v>98.812408328154135</v>
      </c>
      <c r="X3" s="195">
        <f t="shared" si="10"/>
        <v>4</v>
      </c>
      <c r="Y3" s="19">
        <v>0</v>
      </c>
      <c r="Z3" s="20">
        <f t="shared" si="11"/>
        <v>0</v>
      </c>
      <c r="AA3" s="152">
        <v>0</v>
      </c>
      <c r="AB3" s="199">
        <v>2705.7498999999998</v>
      </c>
      <c r="AC3" s="20">
        <f t="shared" si="12"/>
        <v>84.081724673710369</v>
      </c>
      <c r="AD3" s="195">
        <f t="shared" si="13"/>
        <v>4</v>
      </c>
      <c r="AE3" s="19">
        <v>1819.9798080999999</v>
      </c>
      <c r="AF3" s="20">
        <f t="shared" si="14"/>
        <v>56.556240152268487</v>
      </c>
      <c r="AG3" s="21">
        <f t="shared" si="15"/>
        <v>3</v>
      </c>
      <c r="AH3" s="46">
        <f t="shared" si="16"/>
        <v>1.8</v>
      </c>
      <c r="AI3" s="154">
        <f t="shared" si="17"/>
        <v>1</v>
      </c>
      <c r="AJ3" s="155">
        <v>1</v>
      </c>
      <c r="AK3" s="42">
        <f t="shared" si="18"/>
        <v>1</v>
      </c>
      <c r="AL3" s="39">
        <f t="shared" si="19"/>
        <v>1</v>
      </c>
      <c r="AM3" s="39">
        <v>1</v>
      </c>
      <c r="AN3" s="46">
        <f>AL3-AM3</f>
        <v>0</v>
      </c>
      <c r="AO3" s="165">
        <f>IF(AN3&lt;-1,1,IF(AN3&lt;1,2,IF(AN3=1,3,4)))</f>
        <v>2</v>
      </c>
      <c r="AP3" s="153">
        <v>1</v>
      </c>
      <c r="AQ3" s="200">
        <v>4</v>
      </c>
      <c r="AR3" s="17">
        <f t="shared" ref="AR3:AR27" si="20">AP3*AQ3</f>
        <v>4</v>
      </c>
      <c r="AS3" s="202">
        <f t="shared" ref="AS3:AS27" si="21">IF(AR3&lt;6,1,IF(AR3&lt;12,2,IF(AR3&lt;18,3,4)))</f>
        <v>1</v>
      </c>
    </row>
    <row r="4" spans="1:45" ht="14" x14ac:dyDescent="0.3">
      <c r="A4" s="119">
        <v>3</v>
      </c>
      <c r="B4" s="24" t="s">
        <v>52</v>
      </c>
      <c r="C4" s="16">
        <v>1151</v>
      </c>
      <c r="D4" s="17">
        <v>179</v>
      </c>
      <c r="E4" s="152">
        <f t="shared" si="0"/>
        <v>1</v>
      </c>
      <c r="F4" s="199">
        <v>0.36213800000000002</v>
      </c>
      <c r="G4" s="20">
        <f t="shared" si="1"/>
        <v>3.1462901824500442E-2</v>
      </c>
      <c r="H4" s="17">
        <f t="shared" si="2"/>
        <v>1</v>
      </c>
      <c r="I4" s="17">
        <v>6.0833999999999993</v>
      </c>
      <c r="J4" s="153">
        <f t="shared" si="3"/>
        <v>1</v>
      </c>
      <c r="K4" s="17">
        <v>8</v>
      </c>
      <c r="L4" s="153">
        <f t="shared" ref="L4:L14" si="22">IF(K4&lt;20,1,IF(K4&lt;50,2,IF(K4&lt;100,3,4)))</f>
        <v>1</v>
      </c>
      <c r="M4" s="20">
        <v>11.295439</v>
      </c>
      <c r="N4" s="20">
        <f t="shared" si="4"/>
        <v>0.98135873153779329</v>
      </c>
      <c r="O4" s="195">
        <f t="shared" si="5"/>
        <v>1</v>
      </c>
      <c r="P4" s="19">
        <v>12.434059999999999</v>
      </c>
      <c r="Q4" s="21">
        <f t="shared" si="6"/>
        <v>1</v>
      </c>
      <c r="R4" s="16">
        <v>500.85</v>
      </c>
      <c r="S4" s="17">
        <v>170.44</v>
      </c>
      <c r="T4" s="20">
        <f t="shared" si="7"/>
        <v>34.030148747129878</v>
      </c>
      <c r="U4" s="152">
        <f t="shared" si="8"/>
        <v>2</v>
      </c>
      <c r="V4" s="199">
        <v>85.769499999999994</v>
      </c>
      <c r="W4" s="23">
        <f t="shared" si="9"/>
        <v>7.4517376194613378</v>
      </c>
      <c r="X4" s="195">
        <f t="shared" si="10"/>
        <v>1</v>
      </c>
      <c r="Y4" s="19">
        <v>0</v>
      </c>
      <c r="Z4" s="20">
        <f t="shared" si="11"/>
        <v>0</v>
      </c>
      <c r="AA4" s="152">
        <v>0</v>
      </c>
      <c r="AB4" s="199">
        <v>0</v>
      </c>
      <c r="AC4" s="20">
        <f t="shared" si="12"/>
        <v>0</v>
      </c>
      <c r="AD4" s="195">
        <f t="shared" si="13"/>
        <v>1</v>
      </c>
      <c r="AE4" s="19">
        <v>140.276665334</v>
      </c>
      <c r="AF4" s="20">
        <f t="shared" si="14"/>
        <v>12.187373182797568</v>
      </c>
      <c r="AG4" s="21">
        <f t="shared" si="15"/>
        <v>2</v>
      </c>
      <c r="AH4" s="46">
        <f t="shared" si="16"/>
        <v>1.2</v>
      </c>
      <c r="AI4" s="154">
        <f t="shared" si="17"/>
        <v>1</v>
      </c>
      <c r="AJ4" s="155">
        <v>1</v>
      </c>
      <c r="AK4" s="42">
        <f t="shared" si="18"/>
        <v>1</v>
      </c>
      <c r="AL4" s="39">
        <f t="shared" si="19"/>
        <v>1</v>
      </c>
      <c r="AM4" s="39">
        <v>2</v>
      </c>
      <c r="AN4" s="46">
        <f>AL4-AM4</f>
        <v>-1</v>
      </c>
      <c r="AO4" s="165">
        <f>IF(AN4&lt;-1,1,IF(AN4&lt;1,2,IF(AN4=1,3,4)))</f>
        <v>2</v>
      </c>
      <c r="AP4" s="153">
        <v>1</v>
      </c>
      <c r="AQ4" s="200">
        <v>4</v>
      </c>
      <c r="AR4" s="17">
        <f t="shared" si="20"/>
        <v>4</v>
      </c>
      <c r="AS4" s="202">
        <f t="shared" si="21"/>
        <v>1</v>
      </c>
    </row>
    <row r="5" spans="1:45" ht="14" x14ac:dyDescent="0.3">
      <c r="A5" s="119">
        <v>4</v>
      </c>
      <c r="B5" s="15" t="s">
        <v>29</v>
      </c>
      <c r="C5" s="16">
        <v>2072</v>
      </c>
      <c r="D5" s="17">
        <v>733</v>
      </c>
      <c r="E5" s="152">
        <f t="shared" si="0"/>
        <v>1</v>
      </c>
      <c r="F5" s="199">
        <v>2.5038650000000002</v>
      </c>
      <c r="G5" s="20">
        <f t="shared" si="1"/>
        <v>0.12084290540540542</v>
      </c>
      <c r="H5" s="17">
        <f t="shared" si="2"/>
        <v>1</v>
      </c>
      <c r="I5" s="17">
        <v>17.450020000000002</v>
      </c>
      <c r="J5" s="153">
        <f t="shared" si="3"/>
        <v>2</v>
      </c>
      <c r="K5" s="17">
        <v>7</v>
      </c>
      <c r="L5" s="153">
        <f t="shared" si="22"/>
        <v>1</v>
      </c>
      <c r="M5" s="20">
        <v>8.1199349999999999</v>
      </c>
      <c r="N5" s="20">
        <f t="shared" si="4"/>
        <v>0.39188875482625485</v>
      </c>
      <c r="O5" s="195">
        <f t="shared" si="5"/>
        <v>1</v>
      </c>
      <c r="P5" s="19">
        <v>52.636650000000003</v>
      </c>
      <c r="Q5" s="21">
        <f t="shared" si="6"/>
        <v>1</v>
      </c>
      <c r="R5" s="16">
        <v>711.89</v>
      </c>
      <c r="S5" s="17">
        <v>525.46</v>
      </c>
      <c r="T5" s="20">
        <f t="shared" si="7"/>
        <v>73.811965331722604</v>
      </c>
      <c r="U5" s="152">
        <f t="shared" si="8"/>
        <v>4</v>
      </c>
      <c r="V5" s="199">
        <v>562.21299999999997</v>
      </c>
      <c r="W5" s="23">
        <f t="shared" si="9"/>
        <v>27.133832046332046</v>
      </c>
      <c r="X5" s="195">
        <f t="shared" si="10"/>
        <v>2</v>
      </c>
      <c r="Y5" s="19">
        <v>0</v>
      </c>
      <c r="Z5" s="20">
        <f t="shared" si="11"/>
        <v>0</v>
      </c>
      <c r="AA5" s="152">
        <v>0</v>
      </c>
      <c r="AB5" s="199">
        <v>582.20360000000005</v>
      </c>
      <c r="AC5" s="20">
        <f t="shared" si="12"/>
        <v>28.098629343629344</v>
      </c>
      <c r="AD5" s="195">
        <f t="shared" si="13"/>
        <v>2</v>
      </c>
      <c r="AE5" s="19">
        <v>1068.64684708</v>
      </c>
      <c r="AF5" s="20">
        <f t="shared" si="14"/>
        <v>51.575620032818534</v>
      </c>
      <c r="AG5" s="21">
        <f t="shared" si="15"/>
        <v>3</v>
      </c>
      <c r="AH5" s="46">
        <f t="shared" si="16"/>
        <v>1.8</v>
      </c>
      <c r="AI5" s="154">
        <f t="shared" si="17"/>
        <v>1</v>
      </c>
      <c r="AJ5" s="155">
        <v>2</v>
      </c>
      <c r="AK5" s="42">
        <f t="shared" si="18"/>
        <v>2</v>
      </c>
      <c r="AL5" s="39">
        <f t="shared" si="19"/>
        <v>1</v>
      </c>
      <c r="AM5" s="39">
        <v>2</v>
      </c>
      <c r="AN5" s="46">
        <f>AL5-AM5</f>
        <v>-1</v>
      </c>
      <c r="AO5" s="165">
        <f>IF(AN5&lt;-1,1,IF(AN5&lt;1,2,IF(AN5=1,3,4)))</f>
        <v>2</v>
      </c>
      <c r="AP5" s="153">
        <v>1</v>
      </c>
      <c r="AQ5" s="200">
        <v>5</v>
      </c>
      <c r="AR5" s="17">
        <f t="shared" si="20"/>
        <v>5</v>
      </c>
      <c r="AS5" s="202">
        <f t="shared" si="21"/>
        <v>1</v>
      </c>
    </row>
    <row r="6" spans="1:45" ht="14" x14ac:dyDescent="0.3">
      <c r="A6" s="119">
        <v>5</v>
      </c>
      <c r="B6" s="15" t="s">
        <v>30</v>
      </c>
      <c r="C6" s="16">
        <v>8249</v>
      </c>
      <c r="D6" s="17">
        <v>1644</v>
      </c>
      <c r="E6" s="152">
        <f t="shared" si="0"/>
        <v>2</v>
      </c>
      <c r="F6" s="199">
        <v>6.7809749999999998</v>
      </c>
      <c r="G6" s="20">
        <f t="shared" si="1"/>
        <v>8.220360043641653E-2</v>
      </c>
      <c r="H6" s="17">
        <f t="shared" si="2"/>
        <v>1</v>
      </c>
      <c r="I6" s="17">
        <v>67.598710000000011</v>
      </c>
      <c r="J6" s="153">
        <f t="shared" si="3"/>
        <v>3</v>
      </c>
      <c r="K6" s="17">
        <v>13</v>
      </c>
      <c r="L6" s="153">
        <f t="shared" si="22"/>
        <v>1</v>
      </c>
      <c r="M6" s="20">
        <v>365.81712700000003</v>
      </c>
      <c r="N6" s="20">
        <f t="shared" si="4"/>
        <v>4.4346845314583589</v>
      </c>
      <c r="O6" s="195">
        <f t="shared" si="5"/>
        <v>2</v>
      </c>
      <c r="P6" s="19">
        <v>162.23176000000001</v>
      </c>
      <c r="Q6" s="21">
        <f t="shared" si="6"/>
        <v>3</v>
      </c>
      <c r="R6" s="16">
        <v>1234.46</v>
      </c>
      <c r="S6" s="17">
        <v>834.73</v>
      </c>
      <c r="T6" s="20">
        <f t="shared" si="7"/>
        <v>67.619039904087614</v>
      </c>
      <c r="U6" s="152">
        <f t="shared" si="8"/>
        <v>3</v>
      </c>
      <c r="V6" s="199">
        <v>3862.2406000000001</v>
      </c>
      <c r="W6" s="23">
        <f t="shared" si="9"/>
        <v>46.820712813674383</v>
      </c>
      <c r="X6" s="195">
        <f t="shared" si="10"/>
        <v>2</v>
      </c>
      <c r="Y6" s="19">
        <v>194.055331</v>
      </c>
      <c r="Z6" s="20">
        <f t="shared" si="11"/>
        <v>2.3524709783004001</v>
      </c>
      <c r="AA6" s="152">
        <f>IF(Z6&lt;1,1,IF(Z6&lt;10,2,IF(Z6&lt;15,3,4)))</f>
        <v>2</v>
      </c>
      <c r="AB6" s="199">
        <v>1624.5944999999999</v>
      </c>
      <c r="AC6" s="20">
        <f t="shared" si="12"/>
        <v>19.694441750515214</v>
      </c>
      <c r="AD6" s="195">
        <f t="shared" si="13"/>
        <v>2</v>
      </c>
      <c r="AE6" s="19">
        <v>4477.9643961600004</v>
      </c>
      <c r="AF6" s="20">
        <f t="shared" si="14"/>
        <v>54.284936309370835</v>
      </c>
      <c r="AG6" s="21">
        <f t="shared" si="15"/>
        <v>3</v>
      </c>
      <c r="AH6" s="46">
        <f t="shared" si="16"/>
        <v>2.6</v>
      </c>
      <c r="AI6" s="154">
        <f t="shared" si="17"/>
        <v>2</v>
      </c>
      <c r="AJ6" s="155">
        <v>1</v>
      </c>
      <c r="AK6" s="42">
        <f t="shared" si="18"/>
        <v>2</v>
      </c>
      <c r="AL6" s="39">
        <f t="shared" si="19"/>
        <v>1</v>
      </c>
      <c r="AM6" s="39" t="s">
        <v>82</v>
      </c>
      <c r="AN6" s="46" t="s">
        <v>82</v>
      </c>
      <c r="AO6" s="201">
        <f>AL6</f>
        <v>1</v>
      </c>
      <c r="AP6" s="153">
        <v>1</v>
      </c>
      <c r="AQ6" s="200">
        <v>4</v>
      </c>
      <c r="AR6" s="17">
        <f t="shared" si="20"/>
        <v>4</v>
      </c>
      <c r="AS6" s="202">
        <f t="shared" si="21"/>
        <v>1</v>
      </c>
    </row>
    <row r="7" spans="1:45" ht="14" x14ac:dyDescent="0.3">
      <c r="A7" s="119">
        <v>6</v>
      </c>
      <c r="B7" s="15" t="s">
        <v>31</v>
      </c>
      <c r="C7" s="16">
        <v>15255</v>
      </c>
      <c r="D7" s="17">
        <v>4985</v>
      </c>
      <c r="E7" s="152">
        <f t="shared" si="0"/>
        <v>4</v>
      </c>
      <c r="F7" s="199">
        <v>127.433093</v>
      </c>
      <c r="G7" s="20">
        <f t="shared" si="1"/>
        <v>0.83535295313012137</v>
      </c>
      <c r="H7" s="17">
        <f t="shared" si="2"/>
        <v>1</v>
      </c>
      <c r="I7" s="17">
        <v>105.06946000000001</v>
      </c>
      <c r="J7" s="153">
        <f t="shared" si="3"/>
        <v>4</v>
      </c>
      <c r="K7" s="17">
        <v>1</v>
      </c>
      <c r="L7" s="153">
        <f t="shared" si="22"/>
        <v>1</v>
      </c>
      <c r="M7" s="20">
        <v>37.675422999999995</v>
      </c>
      <c r="N7" s="20">
        <f t="shared" si="4"/>
        <v>0.24697098000655521</v>
      </c>
      <c r="O7" s="195">
        <f t="shared" si="5"/>
        <v>1</v>
      </c>
      <c r="P7" s="19">
        <v>110.63877000000001</v>
      </c>
      <c r="Q7" s="21">
        <f t="shared" si="6"/>
        <v>2</v>
      </c>
      <c r="R7" s="16">
        <v>993.08</v>
      </c>
      <c r="S7" s="17">
        <v>591.16</v>
      </c>
      <c r="T7" s="20">
        <f t="shared" si="7"/>
        <v>59.527933298425097</v>
      </c>
      <c r="U7" s="152">
        <f t="shared" si="8"/>
        <v>3</v>
      </c>
      <c r="V7" s="199">
        <v>7123.1378999999997</v>
      </c>
      <c r="W7" s="23">
        <f t="shared" si="9"/>
        <v>46.693791543756141</v>
      </c>
      <c r="X7" s="195">
        <f t="shared" si="10"/>
        <v>2</v>
      </c>
      <c r="Y7" s="19">
        <v>0</v>
      </c>
      <c r="Z7" s="20">
        <f t="shared" si="11"/>
        <v>0</v>
      </c>
      <c r="AA7" s="152">
        <v>0</v>
      </c>
      <c r="AB7" s="199">
        <v>10751.1019</v>
      </c>
      <c r="AC7" s="20">
        <f t="shared" si="12"/>
        <v>70.475921992789253</v>
      </c>
      <c r="AD7" s="195">
        <f t="shared" si="13"/>
        <v>4</v>
      </c>
      <c r="AE7" s="19">
        <v>5233.4403823499997</v>
      </c>
      <c r="AF7" s="20">
        <f t="shared" si="14"/>
        <v>34.306393853490661</v>
      </c>
      <c r="AG7" s="21">
        <f t="shared" si="15"/>
        <v>3</v>
      </c>
      <c r="AH7" s="46">
        <f t="shared" si="16"/>
        <v>2.4</v>
      </c>
      <c r="AI7" s="154">
        <f t="shared" si="17"/>
        <v>2</v>
      </c>
      <c r="AJ7" s="155">
        <v>1</v>
      </c>
      <c r="AK7" s="42">
        <f t="shared" si="18"/>
        <v>2</v>
      </c>
      <c r="AL7" s="39">
        <f t="shared" si="19"/>
        <v>1</v>
      </c>
      <c r="AM7" s="39">
        <v>2</v>
      </c>
      <c r="AN7" s="46">
        <f t="shared" ref="AN7:AN27" si="23">AL7-AM7</f>
        <v>-1</v>
      </c>
      <c r="AO7" s="165">
        <f t="shared" ref="AO7:AO27" si="24">IF(AN7&lt;-1,1,IF(AN7&lt;1,2,IF(AN7=1,3,4)))</f>
        <v>2</v>
      </c>
      <c r="AP7" s="153">
        <v>1</v>
      </c>
      <c r="AQ7" s="200">
        <v>4</v>
      </c>
      <c r="AR7" s="17">
        <f t="shared" si="20"/>
        <v>4</v>
      </c>
      <c r="AS7" s="202">
        <f t="shared" si="21"/>
        <v>1</v>
      </c>
    </row>
    <row r="8" spans="1:45" ht="14" x14ac:dyDescent="0.3">
      <c r="A8" s="119">
        <v>7</v>
      </c>
      <c r="B8" s="15" t="s">
        <v>32</v>
      </c>
      <c r="C8" s="16">
        <v>7545</v>
      </c>
      <c r="D8" s="17">
        <v>855</v>
      </c>
      <c r="E8" s="152">
        <f t="shared" si="0"/>
        <v>1</v>
      </c>
      <c r="F8" s="199">
        <v>229.62782000000001</v>
      </c>
      <c r="G8" s="20">
        <f t="shared" si="1"/>
        <v>3.0434436050364484</v>
      </c>
      <c r="H8" s="17">
        <f t="shared" si="2"/>
        <v>3</v>
      </c>
      <c r="I8" s="17">
        <v>12.932739999999999</v>
      </c>
      <c r="J8" s="153">
        <f t="shared" si="3"/>
        <v>2</v>
      </c>
      <c r="K8" s="17">
        <v>12</v>
      </c>
      <c r="L8" s="153">
        <f t="shared" si="22"/>
        <v>1</v>
      </c>
      <c r="M8" s="20">
        <v>21.718239999999998</v>
      </c>
      <c r="N8" s="20">
        <f t="shared" si="4"/>
        <v>0.28784943671305496</v>
      </c>
      <c r="O8" s="195">
        <f t="shared" si="5"/>
        <v>1</v>
      </c>
      <c r="P8" s="19">
        <v>216.51510999999999</v>
      </c>
      <c r="Q8" s="21">
        <f t="shared" si="6"/>
        <v>4</v>
      </c>
      <c r="R8" s="16">
        <v>831.6</v>
      </c>
      <c r="S8" s="17">
        <v>531.22</v>
      </c>
      <c r="T8" s="20">
        <f t="shared" si="7"/>
        <v>63.879268879268878</v>
      </c>
      <c r="U8" s="152">
        <f t="shared" si="8"/>
        <v>3</v>
      </c>
      <c r="V8" s="199">
        <v>6358.7039999999997</v>
      </c>
      <c r="W8" s="23">
        <f t="shared" si="9"/>
        <v>84.277057654075534</v>
      </c>
      <c r="X8" s="195">
        <f t="shared" si="10"/>
        <v>4</v>
      </c>
      <c r="Y8" s="19">
        <v>270.65278000000001</v>
      </c>
      <c r="Z8" s="20">
        <f t="shared" si="11"/>
        <v>3.5871806494367129</v>
      </c>
      <c r="AA8" s="152">
        <f>IF(Z8&lt;1,1,IF(Z8&lt;10,2,IF(Z8&lt;15,3,4)))</f>
        <v>2</v>
      </c>
      <c r="AB8" s="199">
        <v>5578.4973</v>
      </c>
      <c r="AC8" s="20">
        <f t="shared" si="12"/>
        <v>73.936345924453278</v>
      </c>
      <c r="AD8" s="195">
        <f t="shared" si="13"/>
        <v>4</v>
      </c>
      <c r="AE8" s="19">
        <v>6314.8845231200003</v>
      </c>
      <c r="AF8" s="20">
        <f t="shared" si="14"/>
        <v>83.696282612591119</v>
      </c>
      <c r="AG8" s="21">
        <f t="shared" si="15"/>
        <v>4</v>
      </c>
      <c r="AH8" s="46">
        <f t="shared" si="16"/>
        <v>2.8</v>
      </c>
      <c r="AI8" s="154">
        <f t="shared" si="17"/>
        <v>2</v>
      </c>
      <c r="AJ8" s="155">
        <v>2</v>
      </c>
      <c r="AK8" s="42">
        <f t="shared" si="18"/>
        <v>4</v>
      </c>
      <c r="AL8" s="39">
        <f t="shared" si="19"/>
        <v>2</v>
      </c>
      <c r="AM8" s="39">
        <v>2</v>
      </c>
      <c r="AN8" s="46">
        <f t="shared" si="23"/>
        <v>0</v>
      </c>
      <c r="AO8" s="165">
        <f t="shared" si="24"/>
        <v>2</v>
      </c>
      <c r="AP8" s="153">
        <v>1</v>
      </c>
      <c r="AQ8" s="200">
        <v>5</v>
      </c>
      <c r="AR8" s="17">
        <f t="shared" si="20"/>
        <v>5</v>
      </c>
      <c r="AS8" s="202">
        <f t="shared" si="21"/>
        <v>1</v>
      </c>
    </row>
    <row r="9" spans="1:45" ht="14" x14ac:dyDescent="0.3">
      <c r="A9" s="119">
        <v>8</v>
      </c>
      <c r="B9" s="15" t="s">
        <v>33</v>
      </c>
      <c r="C9" s="16">
        <v>3799</v>
      </c>
      <c r="D9" s="17">
        <v>445</v>
      </c>
      <c r="E9" s="152">
        <f t="shared" si="0"/>
        <v>1</v>
      </c>
      <c r="F9" s="199">
        <v>12.795802</v>
      </c>
      <c r="G9" s="20">
        <f t="shared" si="1"/>
        <v>0.33682026849170832</v>
      </c>
      <c r="H9" s="17">
        <f t="shared" si="2"/>
        <v>1</v>
      </c>
      <c r="I9" s="17">
        <v>8.4078900000000001</v>
      </c>
      <c r="J9" s="153">
        <f t="shared" si="3"/>
        <v>1</v>
      </c>
      <c r="K9" s="17">
        <v>7</v>
      </c>
      <c r="L9" s="153">
        <f t="shared" si="22"/>
        <v>1</v>
      </c>
      <c r="M9" s="20">
        <v>20.61111</v>
      </c>
      <c r="N9" s="20">
        <f t="shared" si="4"/>
        <v>0.54254040536983417</v>
      </c>
      <c r="O9" s="195">
        <f t="shared" si="5"/>
        <v>1</v>
      </c>
      <c r="P9" s="19">
        <v>69.709509999999995</v>
      </c>
      <c r="Q9" s="21">
        <f t="shared" si="6"/>
        <v>1</v>
      </c>
      <c r="R9" s="16">
        <v>485.02</v>
      </c>
      <c r="S9" s="17">
        <v>244.44</v>
      </c>
      <c r="T9" s="20">
        <f t="shared" si="7"/>
        <v>50.397921735186181</v>
      </c>
      <c r="U9" s="152">
        <f t="shared" si="8"/>
        <v>3</v>
      </c>
      <c r="V9" s="199">
        <v>3161.0758999999998</v>
      </c>
      <c r="W9" s="23">
        <f t="shared" si="9"/>
        <v>83.208104764411686</v>
      </c>
      <c r="X9" s="195">
        <f t="shared" si="10"/>
        <v>4</v>
      </c>
      <c r="Y9" s="19">
        <v>713.12683400000003</v>
      </c>
      <c r="Z9" s="20">
        <f t="shared" si="11"/>
        <v>18.771435483021847</v>
      </c>
      <c r="AA9" s="152">
        <f>IF(Z9&lt;1,1,IF(Z9&lt;10,2,IF(Z9&lt;15,3,4)))</f>
        <v>4</v>
      </c>
      <c r="AB9" s="199">
        <v>2507.4630000000002</v>
      </c>
      <c r="AC9" s="20">
        <f t="shared" si="12"/>
        <v>66.003237694130036</v>
      </c>
      <c r="AD9" s="195">
        <f t="shared" si="13"/>
        <v>4</v>
      </c>
      <c r="AE9" s="19">
        <v>2538.04267596</v>
      </c>
      <c r="AF9" s="20">
        <f t="shared" si="14"/>
        <v>66.808177835219794</v>
      </c>
      <c r="AG9" s="21">
        <f t="shared" si="15"/>
        <v>4</v>
      </c>
      <c r="AH9" s="46">
        <f t="shared" si="16"/>
        <v>2.6</v>
      </c>
      <c r="AI9" s="154">
        <f t="shared" si="17"/>
        <v>2</v>
      </c>
      <c r="AJ9" s="155">
        <v>2</v>
      </c>
      <c r="AK9" s="42">
        <f t="shared" si="18"/>
        <v>4</v>
      </c>
      <c r="AL9" s="39">
        <f t="shared" si="19"/>
        <v>2</v>
      </c>
      <c r="AM9" s="39">
        <v>3</v>
      </c>
      <c r="AN9" s="46">
        <f t="shared" si="23"/>
        <v>-1</v>
      </c>
      <c r="AO9" s="165">
        <f t="shared" si="24"/>
        <v>2</v>
      </c>
      <c r="AP9" s="153">
        <v>1</v>
      </c>
      <c r="AQ9" s="200">
        <v>5</v>
      </c>
      <c r="AR9" s="17">
        <f t="shared" si="20"/>
        <v>5</v>
      </c>
      <c r="AS9" s="202">
        <f t="shared" si="21"/>
        <v>1</v>
      </c>
    </row>
    <row r="10" spans="1:45" ht="14" x14ac:dyDescent="0.3">
      <c r="A10" s="119">
        <v>9</v>
      </c>
      <c r="B10" s="15" t="s">
        <v>34</v>
      </c>
      <c r="C10" s="16">
        <v>13033</v>
      </c>
      <c r="D10" s="17">
        <v>6048</v>
      </c>
      <c r="E10" s="152">
        <f t="shared" si="0"/>
        <v>4</v>
      </c>
      <c r="F10" s="199">
        <v>16.965933</v>
      </c>
      <c r="G10" s="20">
        <f t="shared" si="1"/>
        <v>0.13017672830507174</v>
      </c>
      <c r="H10" s="17">
        <f t="shared" si="2"/>
        <v>1</v>
      </c>
      <c r="I10" s="17">
        <v>144.59032999999999</v>
      </c>
      <c r="J10" s="153">
        <f t="shared" si="3"/>
        <v>4</v>
      </c>
      <c r="K10" s="17">
        <v>1</v>
      </c>
      <c r="L10" s="153">
        <f t="shared" si="22"/>
        <v>1</v>
      </c>
      <c r="M10" s="20">
        <v>38.773687000000002</v>
      </c>
      <c r="N10" s="20">
        <f t="shared" si="4"/>
        <v>0.29750392848921969</v>
      </c>
      <c r="O10" s="195">
        <f t="shared" si="5"/>
        <v>1</v>
      </c>
      <c r="P10" s="19">
        <v>311.91379000000001</v>
      </c>
      <c r="Q10" s="21">
        <f t="shared" si="6"/>
        <v>4</v>
      </c>
      <c r="R10" s="16">
        <v>1148</v>
      </c>
      <c r="S10" s="17">
        <v>835.44</v>
      </c>
      <c r="T10" s="20">
        <f t="shared" si="7"/>
        <v>72.773519163763069</v>
      </c>
      <c r="U10" s="152">
        <f t="shared" si="8"/>
        <v>4</v>
      </c>
      <c r="V10" s="199">
        <v>3576.4594999999999</v>
      </c>
      <c r="W10" s="23">
        <f t="shared" si="9"/>
        <v>27.441567559272617</v>
      </c>
      <c r="X10" s="195">
        <f t="shared" si="10"/>
        <v>2</v>
      </c>
      <c r="Y10" s="19">
        <v>0</v>
      </c>
      <c r="Z10" s="20">
        <f t="shared" si="11"/>
        <v>0</v>
      </c>
      <c r="AA10" s="152">
        <v>0</v>
      </c>
      <c r="AB10" s="199">
        <v>3486.4195</v>
      </c>
      <c r="AC10" s="20">
        <f t="shared" si="12"/>
        <v>26.750705900406658</v>
      </c>
      <c r="AD10" s="195">
        <f t="shared" si="13"/>
        <v>2</v>
      </c>
      <c r="AE10" s="19">
        <v>3834.4667261899999</v>
      </c>
      <c r="AF10" s="20">
        <f t="shared" si="14"/>
        <v>29.421213275454615</v>
      </c>
      <c r="AG10" s="21">
        <f t="shared" si="15"/>
        <v>2</v>
      </c>
      <c r="AH10" s="46">
        <f t="shared" si="16"/>
        <v>2.8</v>
      </c>
      <c r="AI10" s="154">
        <f t="shared" si="17"/>
        <v>2</v>
      </c>
      <c r="AJ10" s="155">
        <v>1</v>
      </c>
      <c r="AK10" s="42">
        <f t="shared" si="18"/>
        <v>2</v>
      </c>
      <c r="AL10" s="39">
        <f t="shared" si="19"/>
        <v>1</v>
      </c>
      <c r="AM10" s="39">
        <v>2</v>
      </c>
      <c r="AN10" s="46">
        <f t="shared" si="23"/>
        <v>-1</v>
      </c>
      <c r="AO10" s="165">
        <f t="shared" si="24"/>
        <v>2</v>
      </c>
      <c r="AP10" s="153">
        <v>1</v>
      </c>
      <c r="AQ10" s="200">
        <v>3</v>
      </c>
      <c r="AR10" s="17">
        <f t="shared" si="20"/>
        <v>3</v>
      </c>
      <c r="AS10" s="202">
        <f t="shared" si="21"/>
        <v>1</v>
      </c>
    </row>
    <row r="11" spans="1:45" ht="14" x14ac:dyDescent="0.3">
      <c r="A11" s="119">
        <v>10</v>
      </c>
      <c r="B11" s="15" t="s">
        <v>35</v>
      </c>
      <c r="C11" s="16">
        <v>10485</v>
      </c>
      <c r="D11" s="17">
        <v>2319</v>
      </c>
      <c r="E11" s="152">
        <f t="shared" si="0"/>
        <v>3</v>
      </c>
      <c r="F11" s="199">
        <v>5.8714149999999998</v>
      </c>
      <c r="G11" s="20">
        <f t="shared" si="1"/>
        <v>5.5998235574630427E-2</v>
      </c>
      <c r="H11" s="17">
        <f t="shared" si="2"/>
        <v>1</v>
      </c>
      <c r="I11" s="17">
        <v>39.47278</v>
      </c>
      <c r="J11" s="153">
        <f t="shared" si="3"/>
        <v>2</v>
      </c>
      <c r="K11" s="17">
        <v>46</v>
      </c>
      <c r="L11" s="153">
        <f t="shared" si="22"/>
        <v>2</v>
      </c>
      <c r="M11" s="20">
        <v>23.198617000000002</v>
      </c>
      <c r="N11" s="20">
        <f t="shared" si="4"/>
        <v>0.22125528850739151</v>
      </c>
      <c r="O11" s="195">
        <f t="shared" si="5"/>
        <v>1</v>
      </c>
      <c r="P11" s="19">
        <v>71.486910000000009</v>
      </c>
      <c r="Q11" s="21">
        <f t="shared" si="6"/>
        <v>1</v>
      </c>
      <c r="R11" s="16">
        <v>842.89</v>
      </c>
      <c r="S11" s="17">
        <v>586.21</v>
      </c>
      <c r="T11" s="20">
        <f t="shared" si="7"/>
        <v>69.547627804339839</v>
      </c>
      <c r="U11" s="152">
        <f t="shared" si="8"/>
        <v>3</v>
      </c>
      <c r="V11" s="199">
        <v>1139.2252000000001</v>
      </c>
      <c r="W11" s="23">
        <f t="shared" si="9"/>
        <v>10.865285646161183</v>
      </c>
      <c r="X11" s="195">
        <f t="shared" si="10"/>
        <v>1</v>
      </c>
      <c r="Y11" s="19">
        <v>0</v>
      </c>
      <c r="Z11" s="20">
        <f t="shared" si="11"/>
        <v>0</v>
      </c>
      <c r="AA11" s="152">
        <v>0</v>
      </c>
      <c r="AB11" s="199">
        <v>4395.1949000000004</v>
      </c>
      <c r="AC11" s="20">
        <f t="shared" si="12"/>
        <v>41.91888316642823</v>
      </c>
      <c r="AD11" s="195">
        <f t="shared" si="13"/>
        <v>3</v>
      </c>
      <c r="AE11" s="19">
        <v>2181.75274395</v>
      </c>
      <c r="AF11" s="20">
        <f t="shared" si="14"/>
        <v>20.808323738197423</v>
      </c>
      <c r="AG11" s="21">
        <f t="shared" si="15"/>
        <v>2</v>
      </c>
      <c r="AH11" s="46">
        <f t="shared" si="16"/>
        <v>1.8</v>
      </c>
      <c r="AI11" s="154">
        <f t="shared" si="17"/>
        <v>1</v>
      </c>
      <c r="AJ11" s="155">
        <v>1</v>
      </c>
      <c r="AK11" s="42">
        <f t="shared" si="18"/>
        <v>1</v>
      </c>
      <c r="AL11" s="39">
        <f t="shared" si="19"/>
        <v>1</v>
      </c>
      <c r="AM11" s="39">
        <v>3</v>
      </c>
      <c r="AN11" s="46">
        <f t="shared" si="23"/>
        <v>-2</v>
      </c>
      <c r="AO11" s="201">
        <f t="shared" si="24"/>
        <v>1</v>
      </c>
      <c r="AP11" s="153">
        <v>1</v>
      </c>
      <c r="AQ11" s="200">
        <v>3</v>
      </c>
      <c r="AR11" s="17">
        <f t="shared" si="20"/>
        <v>3</v>
      </c>
      <c r="AS11" s="202">
        <f t="shared" si="21"/>
        <v>1</v>
      </c>
    </row>
    <row r="12" spans="1:45" ht="14" x14ac:dyDescent="0.3">
      <c r="A12" s="119">
        <v>11</v>
      </c>
      <c r="B12" s="15" t="s">
        <v>36</v>
      </c>
      <c r="C12" s="16">
        <v>15990</v>
      </c>
      <c r="D12" s="17">
        <v>4519</v>
      </c>
      <c r="E12" s="152">
        <f t="shared" si="0"/>
        <v>4</v>
      </c>
      <c r="F12" s="199">
        <v>5.1070970000000004</v>
      </c>
      <c r="G12" s="20">
        <f t="shared" si="1"/>
        <v>3.1939318323952477E-2</v>
      </c>
      <c r="H12" s="17">
        <f t="shared" si="2"/>
        <v>1</v>
      </c>
      <c r="I12" s="17">
        <v>94.266499999999994</v>
      </c>
      <c r="J12" s="153">
        <f t="shared" si="3"/>
        <v>3</v>
      </c>
      <c r="K12" s="17">
        <v>1</v>
      </c>
      <c r="L12" s="153">
        <f t="shared" si="22"/>
        <v>1</v>
      </c>
      <c r="M12" s="20">
        <v>47.954402000000002</v>
      </c>
      <c r="N12" s="20">
        <f t="shared" si="4"/>
        <v>0.29990245153220768</v>
      </c>
      <c r="O12" s="195">
        <f t="shared" si="5"/>
        <v>1</v>
      </c>
      <c r="P12" s="19">
        <v>115.56383</v>
      </c>
      <c r="Q12" s="21">
        <f t="shared" si="6"/>
        <v>2</v>
      </c>
      <c r="R12" s="16">
        <v>1150.77</v>
      </c>
      <c r="S12" s="17">
        <v>834.71</v>
      </c>
      <c r="T12" s="20">
        <f t="shared" si="7"/>
        <v>72.53491140714479</v>
      </c>
      <c r="U12" s="152">
        <f t="shared" si="8"/>
        <v>4</v>
      </c>
      <c r="V12" s="199">
        <v>5258.35</v>
      </c>
      <c r="W12" s="23">
        <f t="shared" si="9"/>
        <v>32.885240775484682</v>
      </c>
      <c r="X12" s="195">
        <f t="shared" si="10"/>
        <v>2</v>
      </c>
      <c r="Y12" s="19">
        <v>0</v>
      </c>
      <c r="Z12" s="20">
        <f t="shared" si="11"/>
        <v>0</v>
      </c>
      <c r="AA12" s="152">
        <v>0</v>
      </c>
      <c r="AB12" s="199">
        <v>9533.7981</v>
      </c>
      <c r="AC12" s="20">
        <f t="shared" si="12"/>
        <v>59.623502814258913</v>
      </c>
      <c r="AD12" s="195">
        <f t="shared" si="13"/>
        <v>3</v>
      </c>
      <c r="AE12" s="19">
        <v>5575.5172682599996</v>
      </c>
      <c r="AF12" s="20">
        <f t="shared" si="14"/>
        <v>34.868775911569728</v>
      </c>
      <c r="AG12" s="21">
        <f t="shared" si="15"/>
        <v>3</v>
      </c>
      <c r="AH12" s="46">
        <f t="shared" si="16"/>
        <v>2.6</v>
      </c>
      <c r="AI12" s="154">
        <f t="shared" si="17"/>
        <v>2</v>
      </c>
      <c r="AJ12" s="155">
        <v>1</v>
      </c>
      <c r="AK12" s="42">
        <f t="shared" si="18"/>
        <v>2</v>
      </c>
      <c r="AL12" s="39">
        <f t="shared" si="19"/>
        <v>1</v>
      </c>
      <c r="AM12" s="39">
        <v>2</v>
      </c>
      <c r="AN12" s="46">
        <f t="shared" si="23"/>
        <v>-1</v>
      </c>
      <c r="AO12" s="165">
        <f t="shared" si="24"/>
        <v>2</v>
      </c>
      <c r="AP12" s="153">
        <v>1</v>
      </c>
      <c r="AQ12" s="200">
        <v>3</v>
      </c>
      <c r="AR12" s="17">
        <f t="shared" si="20"/>
        <v>3</v>
      </c>
      <c r="AS12" s="202">
        <f t="shared" si="21"/>
        <v>1</v>
      </c>
    </row>
    <row r="13" spans="1:45" ht="14" x14ac:dyDescent="0.3">
      <c r="A13" s="119">
        <v>12</v>
      </c>
      <c r="B13" s="15" t="s">
        <v>53</v>
      </c>
      <c r="C13" s="16">
        <v>14509</v>
      </c>
      <c r="D13" s="17">
        <v>2234</v>
      </c>
      <c r="E13" s="152">
        <f t="shared" si="0"/>
        <v>3</v>
      </c>
      <c r="F13" s="199">
        <v>57.287332999999997</v>
      </c>
      <c r="G13" s="20">
        <f t="shared" si="1"/>
        <v>0.39483998208008819</v>
      </c>
      <c r="H13" s="17">
        <f t="shared" si="2"/>
        <v>1</v>
      </c>
      <c r="I13" s="17">
        <v>86.607559999999992</v>
      </c>
      <c r="J13" s="153">
        <f t="shared" si="3"/>
        <v>3</v>
      </c>
      <c r="K13" s="17">
        <v>100</v>
      </c>
      <c r="L13" s="153">
        <f t="shared" si="22"/>
        <v>4</v>
      </c>
      <c r="M13" s="20">
        <v>58.193221999999999</v>
      </c>
      <c r="N13" s="20">
        <f t="shared" si="4"/>
        <v>0.40108361706526979</v>
      </c>
      <c r="O13" s="195">
        <f t="shared" si="5"/>
        <v>1</v>
      </c>
      <c r="P13" s="19">
        <v>101.77495</v>
      </c>
      <c r="Q13" s="21">
        <f t="shared" si="6"/>
        <v>2</v>
      </c>
      <c r="R13" s="16">
        <v>749.42</v>
      </c>
      <c r="S13" s="17">
        <v>414.83</v>
      </c>
      <c r="T13" s="20">
        <f t="shared" si="7"/>
        <v>55.353473352726112</v>
      </c>
      <c r="U13" s="152">
        <f t="shared" si="8"/>
        <v>3</v>
      </c>
      <c r="V13" s="199">
        <v>5655.4958999999999</v>
      </c>
      <c r="W13" s="23">
        <f t="shared" si="9"/>
        <v>38.979225997656627</v>
      </c>
      <c r="X13" s="195">
        <f t="shared" si="10"/>
        <v>2</v>
      </c>
      <c r="Y13" s="19">
        <v>0</v>
      </c>
      <c r="Z13" s="20">
        <f t="shared" si="11"/>
        <v>0</v>
      </c>
      <c r="AA13" s="152">
        <v>0</v>
      </c>
      <c r="AB13" s="199">
        <v>1889.7266</v>
      </c>
      <c r="AC13" s="20">
        <f t="shared" si="12"/>
        <v>13.024513060858778</v>
      </c>
      <c r="AD13" s="195">
        <f t="shared" si="13"/>
        <v>2</v>
      </c>
      <c r="AE13" s="19">
        <v>2563.1264766600002</v>
      </c>
      <c r="AF13" s="20">
        <f t="shared" si="14"/>
        <v>17.665769361499763</v>
      </c>
      <c r="AG13" s="21">
        <f t="shared" si="15"/>
        <v>2</v>
      </c>
      <c r="AH13" s="46">
        <f t="shared" si="16"/>
        <v>2</v>
      </c>
      <c r="AI13" s="154">
        <f t="shared" si="17"/>
        <v>2</v>
      </c>
      <c r="AJ13" s="155">
        <v>1</v>
      </c>
      <c r="AK13" s="42">
        <f t="shared" si="18"/>
        <v>2</v>
      </c>
      <c r="AL13" s="39">
        <f t="shared" si="19"/>
        <v>1</v>
      </c>
      <c r="AM13" s="39">
        <v>2</v>
      </c>
      <c r="AN13" s="46">
        <f t="shared" si="23"/>
        <v>-1</v>
      </c>
      <c r="AO13" s="165">
        <f t="shared" si="24"/>
        <v>2</v>
      </c>
      <c r="AP13" s="153">
        <v>1</v>
      </c>
      <c r="AQ13" s="200">
        <v>4</v>
      </c>
      <c r="AR13" s="17">
        <f t="shared" si="20"/>
        <v>4</v>
      </c>
      <c r="AS13" s="202">
        <f t="shared" si="21"/>
        <v>1</v>
      </c>
    </row>
    <row r="14" spans="1:45" ht="14" x14ac:dyDescent="0.3">
      <c r="A14" s="119">
        <v>13</v>
      </c>
      <c r="B14" s="15" t="s">
        <v>37</v>
      </c>
      <c r="C14" s="16">
        <v>4317</v>
      </c>
      <c r="D14" s="17">
        <v>621</v>
      </c>
      <c r="E14" s="152">
        <f t="shared" si="0"/>
        <v>1</v>
      </c>
      <c r="F14" s="199">
        <v>30.548378000000003</v>
      </c>
      <c r="G14" s="20">
        <f t="shared" si="1"/>
        <v>0.70762978920546682</v>
      </c>
      <c r="H14" s="17">
        <f t="shared" si="2"/>
        <v>1</v>
      </c>
      <c r="I14" s="17">
        <v>21.955749999999998</v>
      </c>
      <c r="J14" s="153">
        <f t="shared" si="3"/>
        <v>2</v>
      </c>
      <c r="K14" s="17">
        <v>5</v>
      </c>
      <c r="L14" s="153">
        <f t="shared" si="22"/>
        <v>1</v>
      </c>
      <c r="M14" s="20">
        <v>32.479649000000002</v>
      </c>
      <c r="N14" s="20">
        <f t="shared" si="4"/>
        <v>0.75236620338197824</v>
      </c>
      <c r="O14" s="195">
        <f t="shared" si="5"/>
        <v>1</v>
      </c>
      <c r="P14" s="19">
        <v>105.44006</v>
      </c>
      <c r="Q14" s="21">
        <f t="shared" si="6"/>
        <v>2</v>
      </c>
      <c r="R14" s="16">
        <v>479.89</v>
      </c>
      <c r="S14" s="17">
        <v>212.26</v>
      </c>
      <c r="T14" s="20">
        <f t="shared" si="7"/>
        <v>44.230969597199362</v>
      </c>
      <c r="U14" s="152">
        <f t="shared" si="8"/>
        <v>3</v>
      </c>
      <c r="V14" s="199">
        <v>3204.3173000000002</v>
      </c>
      <c r="W14" s="23">
        <f t="shared" si="9"/>
        <v>74.225557099837857</v>
      </c>
      <c r="X14" s="195">
        <f t="shared" si="10"/>
        <v>3</v>
      </c>
      <c r="Y14" s="19">
        <v>241.57947200000001</v>
      </c>
      <c r="Z14" s="20">
        <f t="shared" si="11"/>
        <v>5.5960035209636318</v>
      </c>
      <c r="AA14" s="152">
        <f>IF(Z14&lt;1,1,IF(Z14&lt;10,2,IF(Z14&lt;15,3,4)))</f>
        <v>2</v>
      </c>
      <c r="AB14" s="199">
        <v>1200.1425999999999</v>
      </c>
      <c r="AC14" s="20">
        <f t="shared" si="12"/>
        <v>27.800384526291406</v>
      </c>
      <c r="AD14" s="195">
        <f t="shared" si="13"/>
        <v>2</v>
      </c>
      <c r="AE14" s="19">
        <v>2892.0787194</v>
      </c>
      <c r="AF14" s="20">
        <f t="shared" si="14"/>
        <v>66.992789423210567</v>
      </c>
      <c r="AG14" s="21">
        <f t="shared" si="15"/>
        <v>4</v>
      </c>
      <c r="AH14" s="46">
        <f t="shared" si="16"/>
        <v>2.4</v>
      </c>
      <c r="AI14" s="154">
        <f t="shared" si="17"/>
        <v>2</v>
      </c>
      <c r="AJ14" s="155">
        <v>1</v>
      </c>
      <c r="AK14" s="42">
        <f t="shared" si="18"/>
        <v>2</v>
      </c>
      <c r="AL14" s="39">
        <f t="shared" si="19"/>
        <v>1</v>
      </c>
      <c r="AM14" s="39">
        <v>2</v>
      </c>
      <c r="AN14" s="46">
        <f t="shared" si="23"/>
        <v>-1</v>
      </c>
      <c r="AO14" s="165">
        <f t="shared" si="24"/>
        <v>2</v>
      </c>
      <c r="AP14" s="153">
        <v>1</v>
      </c>
      <c r="AQ14" s="200">
        <v>4</v>
      </c>
      <c r="AR14" s="17">
        <f t="shared" si="20"/>
        <v>4</v>
      </c>
      <c r="AS14" s="202">
        <f t="shared" si="21"/>
        <v>1</v>
      </c>
    </row>
    <row r="15" spans="1:45" ht="14" x14ac:dyDescent="0.3">
      <c r="A15" s="119">
        <v>14</v>
      </c>
      <c r="B15" s="15" t="s">
        <v>38</v>
      </c>
      <c r="C15" s="16">
        <v>9427</v>
      </c>
      <c r="D15" s="17">
        <v>3206</v>
      </c>
      <c r="E15" s="152">
        <f t="shared" si="0"/>
        <v>4</v>
      </c>
      <c r="F15" s="199">
        <v>5.7012849999999995</v>
      </c>
      <c r="G15" s="20">
        <f t="shared" si="1"/>
        <v>6.0478253951416143E-2</v>
      </c>
      <c r="H15" s="17">
        <f t="shared" si="2"/>
        <v>1</v>
      </c>
      <c r="I15" s="17">
        <v>65.092939999999999</v>
      </c>
      <c r="J15" s="153">
        <f t="shared" si="3"/>
        <v>3</v>
      </c>
      <c r="K15" s="17">
        <v>0</v>
      </c>
      <c r="L15" s="153">
        <v>0</v>
      </c>
      <c r="M15" s="20">
        <v>100.110285</v>
      </c>
      <c r="N15" s="20">
        <f t="shared" si="4"/>
        <v>1.0619527421236874</v>
      </c>
      <c r="O15" s="195">
        <f t="shared" si="5"/>
        <v>2</v>
      </c>
      <c r="P15" s="19">
        <v>159.41233</v>
      </c>
      <c r="Q15" s="21">
        <f t="shared" si="6"/>
        <v>3</v>
      </c>
      <c r="R15" s="16">
        <v>1032.57</v>
      </c>
      <c r="S15" s="17">
        <v>621.96</v>
      </c>
      <c r="T15" s="20">
        <f t="shared" si="7"/>
        <v>60.23417298585084</v>
      </c>
      <c r="U15" s="152">
        <f t="shared" si="8"/>
        <v>3</v>
      </c>
      <c r="V15" s="199">
        <v>5918.7819</v>
      </c>
      <c r="W15" s="23">
        <f t="shared" si="9"/>
        <v>62.785423782751671</v>
      </c>
      <c r="X15" s="195">
        <f t="shared" si="10"/>
        <v>3</v>
      </c>
      <c r="Y15" s="19">
        <v>0</v>
      </c>
      <c r="Z15" s="20">
        <f t="shared" si="11"/>
        <v>0</v>
      </c>
      <c r="AA15" s="152">
        <v>0</v>
      </c>
      <c r="AB15" s="199">
        <v>2406.5888</v>
      </c>
      <c r="AC15" s="20">
        <f t="shared" si="12"/>
        <v>25.528681446907818</v>
      </c>
      <c r="AD15" s="195">
        <f t="shared" si="13"/>
        <v>2</v>
      </c>
      <c r="AE15" s="19">
        <v>3301.1751727599999</v>
      </c>
      <c r="AF15" s="20">
        <f t="shared" si="14"/>
        <v>35.018300336904638</v>
      </c>
      <c r="AG15" s="21">
        <f t="shared" si="15"/>
        <v>3</v>
      </c>
      <c r="AH15" s="46">
        <f t="shared" si="16"/>
        <v>2.6</v>
      </c>
      <c r="AI15" s="154">
        <f t="shared" si="17"/>
        <v>2</v>
      </c>
      <c r="AJ15" s="155">
        <v>2</v>
      </c>
      <c r="AK15" s="42">
        <f t="shared" si="18"/>
        <v>4</v>
      </c>
      <c r="AL15" s="39">
        <f t="shared" si="19"/>
        <v>2</v>
      </c>
      <c r="AM15" s="39">
        <v>2</v>
      </c>
      <c r="AN15" s="46">
        <f t="shared" si="23"/>
        <v>0</v>
      </c>
      <c r="AO15" s="165">
        <f t="shared" si="24"/>
        <v>2</v>
      </c>
      <c r="AP15" s="153">
        <v>1</v>
      </c>
      <c r="AQ15" s="200">
        <v>5</v>
      </c>
      <c r="AR15" s="17">
        <f t="shared" si="20"/>
        <v>5</v>
      </c>
      <c r="AS15" s="202">
        <f t="shared" si="21"/>
        <v>1</v>
      </c>
    </row>
    <row r="16" spans="1:45" ht="14" x14ac:dyDescent="0.3">
      <c r="A16" s="119">
        <v>15</v>
      </c>
      <c r="B16" s="15" t="s">
        <v>39</v>
      </c>
      <c r="C16" s="16">
        <v>4713</v>
      </c>
      <c r="D16" s="17">
        <v>1186</v>
      </c>
      <c r="E16" s="152">
        <f t="shared" si="0"/>
        <v>2</v>
      </c>
      <c r="F16" s="199">
        <v>8.6528050000000007</v>
      </c>
      <c r="G16" s="20">
        <f t="shared" si="1"/>
        <v>0.18359441969021856</v>
      </c>
      <c r="H16" s="17">
        <f t="shared" si="2"/>
        <v>1</v>
      </c>
      <c r="I16" s="17">
        <v>20.549759999999999</v>
      </c>
      <c r="J16" s="153">
        <f t="shared" si="3"/>
        <v>2</v>
      </c>
      <c r="K16" s="17">
        <v>0</v>
      </c>
      <c r="L16" s="153">
        <v>0</v>
      </c>
      <c r="M16" s="20">
        <v>93.529266000000007</v>
      </c>
      <c r="N16" s="20">
        <f t="shared" si="4"/>
        <v>1.9844953532781668</v>
      </c>
      <c r="O16" s="195">
        <f t="shared" si="5"/>
        <v>2</v>
      </c>
      <c r="P16" s="19">
        <v>94.289670000000001</v>
      </c>
      <c r="Q16" s="21">
        <f t="shared" si="6"/>
        <v>1</v>
      </c>
      <c r="R16" s="16">
        <v>798.55</v>
      </c>
      <c r="S16" s="17">
        <v>523.15</v>
      </c>
      <c r="T16" s="20">
        <f t="shared" si="7"/>
        <v>65.51249139064555</v>
      </c>
      <c r="U16" s="152">
        <f t="shared" si="8"/>
        <v>3</v>
      </c>
      <c r="V16" s="199">
        <v>258.00279999999998</v>
      </c>
      <c r="W16" s="23">
        <f t="shared" si="9"/>
        <v>5.4742796520263104</v>
      </c>
      <c r="X16" s="195">
        <f t="shared" si="10"/>
        <v>1</v>
      </c>
      <c r="Y16" s="19">
        <v>0</v>
      </c>
      <c r="Z16" s="20">
        <f t="shared" si="11"/>
        <v>0</v>
      </c>
      <c r="AA16" s="152">
        <v>0</v>
      </c>
      <c r="AB16" s="199">
        <v>873.41160000000002</v>
      </c>
      <c r="AC16" s="20">
        <f t="shared" si="12"/>
        <v>18.531966900063654</v>
      </c>
      <c r="AD16" s="195">
        <f t="shared" si="13"/>
        <v>2</v>
      </c>
      <c r="AE16" s="19">
        <v>1197.5702803900001</v>
      </c>
      <c r="AF16" s="20">
        <f t="shared" si="14"/>
        <v>25.409935930193082</v>
      </c>
      <c r="AG16" s="21">
        <f t="shared" si="15"/>
        <v>2</v>
      </c>
      <c r="AH16" s="46">
        <f t="shared" si="16"/>
        <v>1.6</v>
      </c>
      <c r="AI16" s="154">
        <f t="shared" si="17"/>
        <v>1</v>
      </c>
      <c r="AJ16" s="155">
        <v>1</v>
      </c>
      <c r="AK16" s="42">
        <f t="shared" si="18"/>
        <v>1</v>
      </c>
      <c r="AL16" s="39">
        <f t="shared" si="19"/>
        <v>1</v>
      </c>
      <c r="AM16" s="39">
        <v>2</v>
      </c>
      <c r="AN16" s="46">
        <f t="shared" si="23"/>
        <v>-1</v>
      </c>
      <c r="AO16" s="165">
        <f t="shared" si="24"/>
        <v>2</v>
      </c>
      <c r="AP16" s="153">
        <v>1</v>
      </c>
      <c r="AQ16" s="200">
        <v>3</v>
      </c>
      <c r="AR16" s="17">
        <f t="shared" si="20"/>
        <v>3</v>
      </c>
      <c r="AS16" s="202">
        <f t="shared" si="21"/>
        <v>1</v>
      </c>
    </row>
    <row r="17" spans="1:45" ht="14" x14ac:dyDescent="0.3">
      <c r="A17" s="119">
        <v>16</v>
      </c>
      <c r="B17" s="15" t="s">
        <v>40</v>
      </c>
      <c r="C17" s="16">
        <v>18654</v>
      </c>
      <c r="D17" s="17">
        <v>4824</v>
      </c>
      <c r="E17" s="152">
        <f t="shared" si="0"/>
        <v>4</v>
      </c>
      <c r="F17" s="199">
        <v>111.36596399999999</v>
      </c>
      <c r="G17" s="20">
        <f t="shared" si="1"/>
        <v>0.59700849147635893</v>
      </c>
      <c r="H17" s="17">
        <f t="shared" si="2"/>
        <v>1</v>
      </c>
      <c r="I17" s="17">
        <v>101.85378999999999</v>
      </c>
      <c r="J17" s="153">
        <f t="shared" si="3"/>
        <v>4</v>
      </c>
      <c r="K17" s="17">
        <v>73</v>
      </c>
      <c r="L17" s="153">
        <f t="shared" ref="L17:L26" si="25">IF(K17&lt;20,1,IF(K17&lt;50,2,IF(K17&lt;100,3,4)))</f>
        <v>3</v>
      </c>
      <c r="M17" s="20">
        <v>79.972158999999991</v>
      </c>
      <c r="N17" s="20">
        <f t="shared" si="4"/>
        <v>0.42871319288088339</v>
      </c>
      <c r="O17" s="195">
        <f t="shared" si="5"/>
        <v>1</v>
      </c>
      <c r="P17" s="19">
        <v>538.33186000000001</v>
      </c>
      <c r="Q17" s="21">
        <f t="shared" si="6"/>
        <v>4</v>
      </c>
      <c r="R17" s="16">
        <v>1292.9100000000001</v>
      </c>
      <c r="S17" s="17">
        <v>929.88</v>
      </c>
      <c r="T17" s="20">
        <f t="shared" si="7"/>
        <v>71.921479453326214</v>
      </c>
      <c r="U17" s="152">
        <f t="shared" si="8"/>
        <v>4</v>
      </c>
      <c r="V17" s="199">
        <v>13181.8609</v>
      </c>
      <c r="W17" s="23">
        <f t="shared" si="9"/>
        <v>70.66506325721025</v>
      </c>
      <c r="X17" s="195">
        <f t="shared" si="10"/>
        <v>3</v>
      </c>
      <c r="Y17" s="19">
        <v>0</v>
      </c>
      <c r="Z17" s="20">
        <f t="shared" si="11"/>
        <v>0</v>
      </c>
      <c r="AA17" s="152">
        <v>0</v>
      </c>
      <c r="AB17" s="199">
        <v>4600.8370000000004</v>
      </c>
      <c r="AC17" s="20">
        <f t="shared" si="12"/>
        <v>24.664077409670853</v>
      </c>
      <c r="AD17" s="195">
        <f t="shared" si="13"/>
        <v>2</v>
      </c>
      <c r="AE17" s="19">
        <v>11065.195860899999</v>
      </c>
      <c r="AF17" s="20">
        <f t="shared" si="14"/>
        <v>59.318086527822445</v>
      </c>
      <c r="AG17" s="21">
        <f t="shared" si="15"/>
        <v>3</v>
      </c>
      <c r="AH17" s="46">
        <f t="shared" si="16"/>
        <v>3</v>
      </c>
      <c r="AI17" s="154">
        <f t="shared" si="17"/>
        <v>3</v>
      </c>
      <c r="AJ17" s="155">
        <v>1</v>
      </c>
      <c r="AK17" s="42">
        <f t="shared" si="18"/>
        <v>3</v>
      </c>
      <c r="AL17" s="39">
        <f t="shared" si="19"/>
        <v>2</v>
      </c>
      <c r="AM17" s="39">
        <v>2</v>
      </c>
      <c r="AN17" s="46">
        <f t="shared" si="23"/>
        <v>0</v>
      </c>
      <c r="AO17" s="165">
        <f t="shared" si="24"/>
        <v>2</v>
      </c>
      <c r="AP17" s="153">
        <v>1</v>
      </c>
      <c r="AQ17" s="200">
        <v>3</v>
      </c>
      <c r="AR17" s="17">
        <f t="shared" si="20"/>
        <v>3</v>
      </c>
      <c r="AS17" s="202">
        <f t="shared" si="21"/>
        <v>1</v>
      </c>
    </row>
    <row r="18" spans="1:45" ht="14" x14ac:dyDescent="0.3">
      <c r="A18" s="119">
        <v>17</v>
      </c>
      <c r="B18" s="15" t="s">
        <v>41</v>
      </c>
      <c r="C18" s="16">
        <v>10456</v>
      </c>
      <c r="D18" s="17">
        <v>3541</v>
      </c>
      <c r="E18" s="152">
        <f t="shared" si="0"/>
        <v>4</v>
      </c>
      <c r="F18" s="199">
        <v>6.6885389999999996</v>
      </c>
      <c r="G18" s="20">
        <f t="shared" si="1"/>
        <v>6.3968429609793417E-2</v>
      </c>
      <c r="H18" s="17">
        <f t="shared" si="2"/>
        <v>1</v>
      </c>
      <c r="I18" s="17">
        <v>93.15204</v>
      </c>
      <c r="J18" s="153">
        <f t="shared" si="3"/>
        <v>3</v>
      </c>
      <c r="K18" s="17">
        <v>12</v>
      </c>
      <c r="L18" s="153">
        <f t="shared" si="25"/>
        <v>1</v>
      </c>
      <c r="M18" s="20">
        <v>124.455451</v>
      </c>
      <c r="N18" s="20">
        <f t="shared" si="4"/>
        <v>1.1902778404743688</v>
      </c>
      <c r="O18" s="195">
        <f t="shared" si="5"/>
        <v>2</v>
      </c>
      <c r="P18" s="19">
        <v>245.11726000000002</v>
      </c>
      <c r="Q18" s="21">
        <f t="shared" si="6"/>
        <v>4</v>
      </c>
      <c r="R18" s="16">
        <v>1350.37</v>
      </c>
      <c r="S18" s="17">
        <v>986.32</v>
      </c>
      <c r="T18" s="20">
        <f t="shared" si="7"/>
        <v>73.040722172441647</v>
      </c>
      <c r="U18" s="152">
        <f t="shared" si="8"/>
        <v>4</v>
      </c>
      <c r="V18" s="199">
        <v>761.88329999999996</v>
      </c>
      <c r="W18" s="23">
        <f t="shared" si="9"/>
        <v>7.2865656082631975</v>
      </c>
      <c r="X18" s="195">
        <f t="shared" si="10"/>
        <v>1</v>
      </c>
      <c r="Y18" s="19">
        <v>0</v>
      </c>
      <c r="Z18" s="20">
        <f t="shared" si="11"/>
        <v>0</v>
      </c>
      <c r="AA18" s="152">
        <v>0</v>
      </c>
      <c r="AB18" s="199">
        <v>3468.7725999999998</v>
      </c>
      <c r="AC18" s="20">
        <f t="shared" si="12"/>
        <v>33.174948355011473</v>
      </c>
      <c r="AD18" s="195">
        <f t="shared" si="13"/>
        <v>3</v>
      </c>
      <c r="AE18" s="19">
        <v>3091.3050877400001</v>
      </c>
      <c r="AF18" s="20">
        <f t="shared" si="14"/>
        <v>29.564891810826321</v>
      </c>
      <c r="AG18" s="21">
        <f t="shared" si="15"/>
        <v>2</v>
      </c>
      <c r="AH18" s="46">
        <f t="shared" si="16"/>
        <v>2.8</v>
      </c>
      <c r="AI18" s="154">
        <f t="shared" si="17"/>
        <v>2</v>
      </c>
      <c r="AJ18" s="155">
        <v>1</v>
      </c>
      <c r="AK18" s="42">
        <f t="shared" si="18"/>
        <v>2</v>
      </c>
      <c r="AL18" s="39">
        <f t="shared" si="19"/>
        <v>1</v>
      </c>
      <c r="AM18" s="39">
        <v>2</v>
      </c>
      <c r="AN18" s="46">
        <f t="shared" si="23"/>
        <v>-1</v>
      </c>
      <c r="AO18" s="165">
        <f t="shared" si="24"/>
        <v>2</v>
      </c>
      <c r="AP18" s="153">
        <v>1</v>
      </c>
      <c r="AQ18" s="200">
        <v>3</v>
      </c>
      <c r="AR18" s="17">
        <f t="shared" si="20"/>
        <v>3</v>
      </c>
      <c r="AS18" s="202">
        <f t="shared" si="21"/>
        <v>1</v>
      </c>
    </row>
    <row r="19" spans="1:45" ht="14" x14ac:dyDescent="0.3">
      <c r="A19" s="119">
        <v>18</v>
      </c>
      <c r="B19" s="15" t="s">
        <v>42</v>
      </c>
      <c r="C19" s="16">
        <v>6666</v>
      </c>
      <c r="D19" s="17">
        <v>2486</v>
      </c>
      <c r="E19" s="152">
        <f t="shared" si="0"/>
        <v>3</v>
      </c>
      <c r="F19" s="199">
        <v>4.7610739999999998</v>
      </c>
      <c r="G19" s="20">
        <f t="shared" si="1"/>
        <v>7.1423252325232528E-2</v>
      </c>
      <c r="H19" s="17">
        <f t="shared" si="2"/>
        <v>1</v>
      </c>
      <c r="I19" s="17">
        <v>41.829589999999996</v>
      </c>
      <c r="J19" s="153">
        <f t="shared" si="3"/>
        <v>2</v>
      </c>
      <c r="K19" s="17">
        <v>5</v>
      </c>
      <c r="L19" s="153">
        <f t="shared" si="25"/>
        <v>1</v>
      </c>
      <c r="M19" s="20">
        <v>94.019373999999999</v>
      </c>
      <c r="N19" s="20">
        <f t="shared" si="4"/>
        <v>1.4104316531653165</v>
      </c>
      <c r="O19" s="195">
        <f t="shared" si="5"/>
        <v>2</v>
      </c>
      <c r="P19" s="19">
        <v>160.30731</v>
      </c>
      <c r="Q19" s="21">
        <f t="shared" si="6"/>
        <v>3</v>
      </c>
      <c r="R19" s="16">
        <v>841.48</v>
      </c>
      <c r="S19" s="17">
        <v>508.37</v>
      </c>
      <c r="T19" s="20">
        <f t="shared" si="7"/>
        <v>60.413794742596373</v>
      </c>
      <c r="U19" s="152">
        <f t="shared" si="8"/>
        <v>3</v>
      </c>
      <c r="V19" s="199">
        <v>212.42449999999999</v>
      </c>
      <c r="W19" s="23">
        <f t="shared" si="9"/>
        <v>3.1866861686168617</v>
      </c>
      <c r="X19" s="195">
        <f t="shared" si="10"/>
        <v>1</v>
      </c>
      <c r="Y19" s="19">
        <v>0</v>
      </c>
      <c r="Z19" s="20">
        <f t="shared" si="11"/>
        <v>0</v>
      </c>
      <c r="AA19" s="152">
        <v>0</v>
      </c>
      <c r="AB19" s="199">
        <v>2055.6257999999998</v>
      </c>
      <c r="AC19" s="20">
        <f t="shared" si="12"/>
        <v>30.837470747074704</v>
      </c>
      <c r="AD19" s="195">
        <f t="shared" si="13"/>
        <v>3</v>
      </c>
      <c r="AE19" s="19">
        <v>1951.34478403</v>
      </c>
      <c r="AF19" s="20">
        <f t="shared" si="14"/>
        <v>29.273099070357034</v>
      </c>
      <c r="AG19" s="21">
        <f t="shared" si="15"/>
        <v>2</v>
      </c>
      <c r="AH19" s="46">
        <f t="shared" si="16"/>
        <v>2.2000000000000002</v>
      </c>
      <c r="AI19" s="154">
        <f t="shared" si="17"/>
        <v>2</v>
      </c>
      <c r="AJ19" s="155">
        <v>1</v>
      </c>
      <c r="AK19" s="42">
        <f t="shared" si="18"/>
        <v>2</v>
      </c>
      <c r="AL19" s="39">
        <f t="shared" si="19"/>
        <v>1</v>
      </c>
      <c r="AM19" s="39">
        <v>2</v>
      </c>
      <c r="AN19" s="46">
        <f t="shared" si="23"/>
        <v>-1</v>
      </c>
      <c r="AO19" s="165">
        <f t="shared" si="24"/>
        <v>2</v>
      </c>
      <c r="AP19" s="153">
        <v>1</v>
      </c>
      <c r="AQ19" s="200">
        <v>3</v>
      </c>
      <c r="AR19" s="17">
        <f t="shared" si="20"/>
        <v>3</v>
      </c>
      <c r="AS19" s="202">
        <f t="shared" si="21"/>
        <v>1</v>
      </c>
    </row>
    <row r="20" spans="1:45" ht="14" x14ac:dyDescent="0.3">
      <c r="A20" s="119">
        <v>19</v>
      </c>
      <c r="B20" s="15" t="s">
        <v>43</v>
      </c>
      <c r="C20" s="16">
        <v>12234</v>
      </c>
      <c r="D20" s="17">
        <v>3162</v>
      </c>
      <c r="E20" s="152">
        <f t="shared" si="0"/>
        <v>4</v>
      </c>
      <c r="F20" s="199">
        <v>5.4012799999999999</v>
      </c>
      <c r="G20" s="20">
        <f t="shared" si="1"/>
        <v>4.4149746607814289E-2</v>
      </c>
      <c r="H20" s="17">
        <f t="shared" si="2"/>
        <v>1</v>
      </c>
      <c r="I20" s="17">
        <v>62.112900000000003</v>
      </c>
      <c r="J20" s="153">
        <f t="shared" si="3"/>
        <v>3</v>
      </c>
      <c r="K20" s="17">
        <v>5</v>
      </c>
      <c r="L20" s="153">
        <f t="shared" si="25"/>
        <v>1</v>
      </c>
      <c r="M20" s="20">
        <v>42.210588000000001</v>
      </c>
      <c r="N20" s="20">
        <f t="shared" si="4"/>
        <v>0.34502687591956843</v>
      </c>
      <c r="O20" s="195">
        <f t="shared" si="5"/>
        <v>1</v>
      </c>
      <c r="P20" s="19">
        <v>84.135220000000004</v>
      </c>
      <c r="Q20" s="21">
        <f t="shared" si="6"/>
        <v>1</v>
      </c>
      <c r="R20" s="16">
        <v>964.89</v>
      </c>
      <c r="S20" s="17">
        <v>653.19000000000005</v>
      </c>
      <c r="T20" s="20">
        <f t="shared" si="7"/>
        <v>67.695799521188945</v>
      </c>
      <c r="U20" s="152">
        <f t="shared" si="8"/>
        <v>3</v>
      </c>
      <c r="V20" s="199">
        <v>1577.7176999999999</v>
      </c>
      <c r="W20" s="23">
        <f t="shared" si="9"/>
        <v>12.896172143207455</v>
      </c>
      <c r="X20" s="195">
        <f t="shared" si="10"/>
        <v>1</v>
      </c>
      <c r="Y20" s="19">
        <v>0</v>
      </c>
      <c r="Z20" s="20">
        <f t="shared" si="11"/>
        <v>0</v>
      </c>
      <c r="AA20" s="152">
        <v>0</v>
      </c>
      <c r="AB20" s="199">
        <v>2674.0374999999999</v>
      </c>
      <c r="AC20" s="20">
        <f t="shared" si="12"/>
        <v>21.857426025829653</v>
      </c>
      <c r="AD20" s="195">
        <f t="shared" si="13"/>
        <v>2</v>
      </c>
      <c r="AE20" s="19">
        <v>1360.25809706</v>
      </c>
      <c r="AF20" s="20">
        <f t="shared" si="14"/>
        <v>11.118670075690698</v>
      </c>
      <c r="AG20" s="21">
        <f t="shared" si="15"/>
        <v>2</v>
      </c>
      <c r="AH20" s="46">
        <f t="shared" si="16"/>
        <v>2</v>
      </c>
      <c r="AI20" s="154">
        <f t="shared" si="17"/>
        <v>2</v>
      </c>
      <c r="AJ20" s="155">
        <v>1</v>
      </c>
      <c r="AK20" s="42">
        <f t="shared" si="18"/>
        <v>2</v>
      </c>
      <c r="AL20" s="39">
        <f t="shared" si="19"/>
        <v>1</v>
      </c>
      <c r="AM20" s="39">
        <v>2</v>
      </c>
      <c r="AN20" s="46">
        <f t="shared" si="23"/>
        <v>-1</v>
      </c>
      <c r="AO20" s="165">
        <f t="shared" si="24"/>
        <v>2</v>
      </c>
      <c r="AP20" s="153">
        <v>1</v>
      </c>
      <c r="AQ20" s="200">
        <v>3</v>
      </c>
      <c r="AR20" s="17">
        <f t="shared" si="20"/>
        <v>3</v>
      </c>
      <c r="AS20" s="202">
        <f t="shared" si="21"/>
        <v>1</v>
      </c>
    </row>
    <row r="21" spans="1:45" ht="14" x14ac:dyDescent="0.3">
      <c r="A21" s="119">
        <v>20</v>
      </c>
      <c r="B21" s="15" t="s">
        <v>44</v>
      </c>
      <c r="C21" s="16">
        <v>5788</v>
      </c>
      <c r="D21" s="17">
        <v>860</v>
      </c>
      <c r="E21" s="152">
        <f t="shared" si="0"/>
        <v>1</v>
      </c>
      <c r="F21" s="199">
        <v>20.998054</v>
      </c>
      <c r="G21" s="20">
        <f t="shared" si="1"/>
        <v>0.36278600552868007</v>
      </c>
      <c r="H21" s="17">
        <f t="shared" si="2"/>
        <v>1</v>
      </c>
      <c r="I21" s="17">
        <v>50.648710000000001</v>
      </c>
      <c r="J21" s="153">
        <f t="shared" si="3"/>
        <v>3</v>
      </c>
      <c r="K21" s="17">
        <v>83</v>
      </c>
      <c r="L21" s="153">
        <f t="shared" si="25"/>
        <v>3</v>
      </c>
      <c r="M21" s="20">
        <v>29.004345000000001</v>
      </c>
      <c r="N21" s="20">
        <f t="shared" si="4"/>
        <v>0.50111169661368349</v>
      </c>
      <c r="O21" s="195">
        <f t="shared" si="5"/>
        <v>1</v>
      </c>
      <c r="P21" s="19">
        <v>92.129460000000009</v>
      </c>
      <c r="Q21" s="21">
        <f t="shared" si="6"/>
        <v>1</v>
      </c>
      <c r="R21" s="16">
        <v>592.07000000000005</v>
      </c>
      <c r="S21" s="17">
        <v>393.64</v>
      </c>
      <c r="T21" s="20">
        <f t="shared" si="7"/>
        <v>66.485381796071408</v>
      </c>
      <c r="U21" s="152">
        <f t="shared" si="8"/>
        <v>3</v>
      </c>
      <c r="V21" s="199">
        <v>5125.0684000000001</v>
      </c>
      <c r="W21" s="23">
        <f t="shared" si="9"/>
        <v>88.546447823082246</v>
      </c>
      <c r="X21" s="195">
        <f t="shared" si="10"/>
        <v>4</v>
      </c>
      <c r="Y21" s="19">
        <v>0</v>
      </c>
      <c r="Z21" s="20">
        <f t="shared" si="11"/>
        <v>0</v>
      </c>
      <c r="AA21" s="152">
        <v>0</v>
      </c>
      <c r="AB21" s="199">
        <v>573.96069999999997</v>
      </c>
      <c r="AC21" s="20">
        <f t="shared" si="12"/>
        <v>9.916390808569453</v>
      </c>
      <c r="AD21" s="195">
        <f t="shared" si="13"/>
        <v>1</v>
      </c>
      <c r="AE21" s="19">
        <v>2533.9149443699998</v>
      </c>
      <c r="AF21" s="20">
        <f t="shared" si="14"/>
        <v>43.778765452142359</v>
      </c>
      <c r="AG21" s="21">
        <f t="shared" si="15"/>
        <v>3</v>
      </c>
      <c r="AH21" s="46">
        <f t="shared" si="16"/>
        <v>1.6</v>
      </c>
      <c r="AI21" s="154">
        <f t="shared" si="17"/>
        <v>1</v>
      </c>
      <c r="AJ21" s="155">
        <v>2</v>
      </c>
      <c r="AK21" s="42">
        <f t="shared" si="18"/>
        <v>2</v>
      </c>
      <c r="AL21" s="39">
        <f t="shared" si="19"/>
        <v>1</v>
      </c>
      <c r="AM21" s="39">
        <v>1</v>
      </c>
      <c r="AN21" s="46">
        <f t="shared" si="23"/>
        <v>0</v>
      </c>
      <c r="AO21" s="165">
        <f t="shared" si="24"/>
        <v>2</v>
      </c>
      <c r="AP21" s="153">
        <v>1</v>
      </c>
      <c r="AQ21" s="200">
        <v>5</v>
      </c>
      <c r="AR21" s="17">
        <f t="shared" si="20"/>
        <v>5</v>
      </c>
      <c r="AS21" s="202">
        <f t="shared" si="21"/>
        <v>1</v>
      </c>
    </row>
    <row r="22" spans="1:45" ht="14" x14ac:dyDescent="0.3">
      <c r="A22" s="119">
        <v>21</v>
      </c>
      <c r="B22" s="15" t="s">
        <v>45</v>
      </c>
      <c r="C22" s="16">
        <v>11055</v>
      </c>
      <c r="D22" s="17">
        <v>4020</v>
      </c>
      <c r="E22" s="152">
        <f t="shared" si="0"/>
        <v>4</v>
      </c>
      <c r="F22" s="199">
        <v>18.500485999999999</v>
      </c>
      <c r="G22" s="20">
        <f t="shared" si="1"/>
        <v>0.16734948891904114</v>
      </c>
      <c r="H22" s="17">
        <f t="shared" si="2"/>
        <v>1</v>
      </c>
      <c r="I22" s="17">
        <v>82.737390000000005</v>
      </c>
      <c r="J22" s="153">
        <f t="shared" si="3"/>
        <v>3</v>
      </c>
      <c r="K22" s="17">
        <v>2</v>
      </c>
      <c r="L22" s="153">
        <f t="shared" si="25"/>
        <v>1</v>
      </c>
      <c r="M22" s="20">
        <v>38.341051</v>
      </c>
      <c r="N22" s="20">
        <f t="shared" si="4"/>
        <v>0.34682090456806874</v>
      </c>
      <c r="O22" s="195">
        <f t="shared" si="5"/>
        <v>1</v>
      </c>
      <c r="P22" s="19">
        <v>212.04906</v>
      </c>
      <c r="Q22" s="21">
        <f t="shared" si="6"/>
        <v>4</v>
      </c>
      <c r="R22" s="16">
        <v>966.22</v>
      </c>
      <c r="S22" s="17">
        <v>681.69</v>
      </c>
      <c r="T22" s="20">
        <f t="shared" si="7"/>
        <v>70.55225517997971</v>
      </c>
      <c r="U22" s="152">
        <f t="shared" si="8"/>
        <v>4</v>
      </c>
      <c r="V22" s="199">
        <v>6265.7129999999997</v>
      </c>
      <c r="W22" s="23">
        <f t="shared" si="9"/>
        <v>56.677639077340572</v>
      </c>
      <c r="X22" s="195">
        <f t="shared" si="10"/>
        <v>3</v>
      </c>
      <c r="Y22" s="19">
        <v>0</v>
      </c>
      <c r="Z22" s="20">
        <f t="shared" si="11"/>
        <v>0</v>
      </c>
      <c r="AA22" s="152">
        <v>0</v>
      </c>
      <c r="AB22" s="199">
        <v>213.61609999999999</v>
      </c>
      <c r="AC22" s="20">
        <f t="shared" si="12"/>
        <v>1.9323030303030304</v>
      </c>
      <c r="AD22" s="195">
        <f t="shared" si="13"/>
        <v>1</v>
      </c>
      <c r="AE22" s="19">
        <v>4542.3955026200001</v>
      </c>
      <c r="AF22" s="20">
        <f t="shared" si="14"/>
        <v>41.089059272908187</v>
      </c>
      <c r="AG22" s="21">
        <f t="shared" si="15"/>
        <v>3</v>
      </c>
      <c r="AH22" s="46">
        <f t="shared" si="16"/>
        <v>3</v>
      </c>
      <c r="AI22" s="154">
        <f t="shared" si="17"/>
        <v>3</v>
      </c>
      <c r="AJ22" s="155">
        <v>1</v>
      </c>
      <c r="AK22" s="42">
        <f t="shared" si="18"/>
        <v>3</v>
      </c>
      <c r="AL22" s="39">
        <f t="shared" si="19"/>
        <v>2</v>
      </c>
      <c r="AM22" s="39">
        <v>2</v>
      </c>
      <c r="AN22" s="46">
        <f t="shared" si="23"/>
        <v>0</v>
      </c>
      <c r="AO22" s="165">
        <f t="shared" si="24"/>
        <v>2</v>
      </c>
      <c r="AP22" s="153">
        <v>1</v>
      </c>
      <c r="AQ22" s="200">
        <v>4</v>
      </c>
      <c r="AR22" s="17">
        <f t="shared" si="20"/>
        <v>4</v>
      </c>
      <c r="AS22" s="202">
        <f t="shared" si="21"/>
        <v>1</v>
      </c>
    </row>
    <row r="23" spans="1:45" ht="14" x14ac:dyDescent="0.3">
      <c r="A23" s="119">
        <v>22</v>
      </c>
      <c r="B23" s="15" t="s">
        <v>46</v>
      </c>
      <c r="C23" s="16">
        <v>10930</v>
      </c>
      <c r="D23" s="17">
        <v>1338</v>
      </c>
      <c r="E23" s="152">
        <f t="shared" si="0"/>
        <v>2</v>
      </c>
      <c r="F23" s="199">
        <v>31.432511999999999</v>
      </c>
      <c r="G23" s="20">
        <f t="shared" si="1"/>
        <v>0.28758016468435499</v>
      </c>
      <c r="H23" s="17">
        <f t="shared" si="2"/>
        <v>1</v>
      </c>
      <c r="I23" s="17">
        <v>57.626649999999998</v>
      </c>
      <c r="J23" s="153">
        <f t="shared" si="3"/>
        <v>3</v>
      </c>
      <c r="K23" s="17">
        <v>125</v>
      </c>
      <c r="L23" s="153">
        <f t="shared" si="25"/>
        <v>4</v>
      </c>
      <c r="M23" s="20">
        <v>122.538026</v>
      </c>
      <c r="N23" s="20">
        <f t="shared" si="4"/>
        <v>1.1211164318389752</v>
      </c>
      <c r="O23" s="195">
        <f t="shared" si="5"/>
        <v>2</v>
      </c>
      <c r="P23" s="19">
        <v>213.83833999999999</v>
      </c>
      <c r="Q23" s="21">
        <f t="shared" si="6"/>
        <v>4</v>
      </c>
      <c r="R23" s="16">
        <v>3197.63</v>
      </c>
      <c r="S23" s="17">
        <v>1293.1300000000001</v>
      </c>
      <c r="T23" s="20">
        <f t="shared" si="7"/>
        <v>40.440263570206689</v>
      </c>
      <c r="U23" s="152">
        <f t="shared" si="8"/>
        <v>3</v>
      </c>
      <c r="V23" s="199">
        <v>4473.2782999999999</v>
      </c>
      <c r="W23" s="23">
        <f t="shared" si="9"/>
        <v>40.926608417200363</v>
      </c>
      <c r="X23" s="195">
        <f t="shared" si="10"/>
        <v>2</v>
      </c>
      <c r="Y23" s="19">
        <v>127.10790300000001</v>
      </c>
      <c r="Z23" s="20">
        <f t="shared" si="11"/>
        <v>1.1629268344007322</v>
      </c>
      <c r="AA23" s="152">
        <f>IF(Z23&lt;1,1,IF(Z23&lt;10,2,IF(Z23&lt;15,3,4)))</f>
        <v>2</v>
      </c>
      <c r="AB23" s="199">
        <v>1537.0162</v>
      </c>
      <c r="AC23" s="20">
        <f t="shared" si="12"/>
        <v>14.062362305580969</v>
      </c>
      <c r="AD23" s="195">
        <f t="shared" si="13"/>
        <v>2</v>
      </c>
      <c r="AE23" s="19">
        <v>4111.4682573999999</v>
      </c>
      <c r="AF23" s="20">
        <f t="shared" si="14"/>
        <v>37.616361000914914</v>
      </c>
      <c r="AG23" s="21">
        <f t="shared" si="15"/>
        <v>3</v>
      </c>
      <c r="AH23" s="46">
        <f t="shared" si="16"/>
        <v>2.8</v>
      </c>
      <c r="AI23" s="154">
        <f t="shared" si="17"/>
        <v>2</v>
      </c>
      <c r="AJ23" s="155">
        <v>1</v>
      </c>
      <c r="AK23" s="42">
        <f t="shared" si="18"/>
        <v>2</v>
      </c>
      <c r="AL23" s="39">
        <f t="shared" si="19"/>
        <v>1</v>
      </c>
      <c r="AM23" s="39">
        <v>3</v>
      </c>
      <c r="AN23" s="46">
        <f t="shared" si="23"/>
        <v>-2</v>
      </c>
      <c r="AO23" s="201">
        <f t="shared" si="24"/>
        <v>1</v>
      </c>
      <c r="AP23" s="153">
        <v>1</v>
      </c>
      <c r="AQ23" s="200">
        <v>4</v>
      </c>
      <c r="AR23" s="17">
        <f t="shared" si="20"/>
        <v>4</v>
      </c>
      <c r="AS23" s="202">
        <f t="shared" si="21"/>
        <v>1</v>
      </c>
    </row>
    <row r="24" spans="1:45" ht="14" x14ac:dyDescent="0.3">
      <c r="A24" s="119">
        <v>23</v>
      </c>
      <c r="B24" s="15" t="s">
        <v>47</v>
      </c>
      <c r="C24" s="16">
        <v>8798</v>
      </c>
      <c r="D24" s="17">
        <v>1235</v>
      </c>
      <c r="E24" s="152">
        <f t="shared" si="0"/>
        <v>2</v>
      </c>
      <c r="F24" s="199">
        <v>40.951332000000001</v>
      </c>
      <c r="G24" s="20">
        <f t="shared" si="1"/>
        <v>0.46546183223459875</v>
      </c>
      <c r="H24" s="17">
        <f t="shared" si="2"/>
        <v>1</v>
      </c>
      <c r="I24" s="17">
        <v>47.021349999999998</v>
      </c>
      <c r="J24" s="153">
        <f t="shared" si="3"/>
        <v>2</v>
      </c>
      <c r="K24" s="17">
        <v>4</v>
      </c>
      <c r="L24" s="153">
        <f t="shared" si="25"/>
        <v>1</v>
      </c>
      <c r="M24" s="20">
        <v>181.200976</v>
      </c>
      <c r="N24" s="20">
        <f t="shared" si="4"/>
        <v>2.0595700841100251</v>
      </c>
      <c r="O24" s="195">
        <f t="shared" si="5"/>
        <v>2</v>
      </c>
      <c r="P24" s="19">
        <v>186.17951000000002</v>
      </c>
      <c r="Q24" s="21">
        <f t="shared" si="6"/>
        <v>3</v>
      </c>
      <c r="R24" s="16">
        <v>1099.07</v>
      </c>
      <c r="S24" s="17">
        <v>628.97</v>
      </c>
      <c r="T24" s="20">
        <f t="shared" si="7"/>
        <v>57.227474137225109</v>
      </c>
      <c r="U24" s="152">
        <f t="shared" si="8"/>
        <v>3</v>
      </c>
      <c r="V24" s="199">
        <v>7869.9994999999999</v>
      </c>
      <c r="W24" s="23">
        <f t="shared" si="9"/>
        <v>89.452142532393722</v>
      </c>
      <c r="X24" s="195">
        <f t="shared" si="10"/>
        <v>4</v>
      </c>
      <c r="Y24" s="19">
        <v>0</v>
      </c>
      <c r="Z24" s="20">
        <f t="shared" si="11"/>
        <v>0</v>
      </c>
      <c r="AA24" s="152">
        <v>0</v>
      </c>
      <c r="AB24" s="199">
        <v>0</v>
      </c>
      <c r="AC24" s="20">
        <f t="shared" si="12"/>
        <v>0</v>
      </c>
      <c r="AD24" s="195">
        <v>0</v>
      </c>
      <c r="AE24" s="19">
        <v>3959.93747979</v>
      </c>
      <c r="AF24" s="20">
        <f t="shared" si="14"/>
        <v>45.009518979199818</v>
      </c>
      <c r="AG24" s="21">
        <f t="shared" si="15"/>
        <v>3</v>
      </c>
      <c r="AH24" s="46">
        <f t="shared" si="16"/>
        <v>2.2000000000000002</v>
      </c>
      <c r="AI24" s="154">
        <f t="shared" si="17"/>
        <v>2</v>
      </c>
      <c r="AJ24" s="155">
        <v>1</v>
      </c>
      <c r="AK24" s="42">
        <f t="shared" si="18"/>
        <v>2</v>
      </c>
      <c r="AL24" s="39">
        <f t="shared" si="19"/>
        <v>1</v>
      </c>
      <c r="AM24" s="39">
        <v>2</v>
      </c>
      <c r="AN24" s="46">
        <f t="shared" si="23"/>
        <v>-1</v>
      </c>
      <c r="AO24" s="165">
        <f t="shared" si="24"/>
        <v>2</v>
      </c>
      <c r="AP24" s="153">
        <v>1</v>
      </c>
      <c r="AQ24" s="200">
        <v>3</v>
      </c>
      <c r="AR24" s="17">
        <f t="shared" si="20"/>
        <v>3</v>
      </c>
      <c r="AS24" s="202">
        <f t="shared" si="21"/>
        <v>1</v>
      </c>
    </row>
    <row r="25" spans="1:45" ht="14" x14ac:dyDescent="0.3">
      <c r="A25" s="119">
        <v>24</v>
      </c>
      <c r="B25" s="15" t="s">
        <v>48</v>
      </c>
      <c r="C25" s="16">
        <v>8600</v>
      </c>
      <c r="D25" s="17">
        <v>2822</v>
      </c>
      <c r="E25" s="152">
        <f t="shared" si="0"/>
        <v>3</v>
      </c>
      <c r="F25" s="199">
        <v>0.47865200000000002</v>
      </c>
      <c r="G25" s="20">
        <f t="shared" si="1"/>
        <v>5.5657209302325582E-3</v>
      </c>
      <c r="H25" s="17">
        <f t="shared" si="2"/>
        <v>1</v>
      </c>
      <c r="I25" s="17">
        <v>57.709650000000003</v>
      </c>
      <c r="J25" s="153">
        <f t="shared" si="3"/>
        <v>3</v>
      </c>
      <c r="K25" s="17">
        <v>9</v>
      </c>
      <c r="L25" s="153">
        <f t="shared" si="25"/>
        <v>1</v>
      </c>
      <c r="M25" s="20">
        <v>172.28521899999998</v>
      </c>
      <c r="N25" s="20">
        <f t="shared" si="4"/>
        <v>2.0033164999999999</v>
      </c>
      <c r="O25" s="195">
        <f t="shared" si="5"/>
        <v>2</v>
      </c>
      <c r="P25" s="19">
        <v>151.51595</v>
      </c>
      <c r="Q25" s="21">
        <f t="shared" si="6"/>
        <v>3</v>
      </c>
      <c r="R25" s="16">
        <v>658.89</v>
      </c>
      <c r="S25" s="17">
        <v>471.11</v>
      </c>
      <c r="T25" s="20">
        <f t="shared" si="7"/>
        <v>71.500553961966347</v>
      </c>
      <c r="U25" s="152">
        <f t="shared" si="8"/>
        <v>4</v>
      </c>
      <c r="V25" s="199">
        <v>8278.3325000000004</v>
      </c>
      <c r="W25" s="23">
        <f t="shared" si="9"/>
        <v>96.259680232558139</v>
      </c>
      <c r="X25" s="195">
        <f t="shared" si="10"/>
        <v>4</v>
      </c>
      <c r="Y25" s="19">
        <v>0</v>
      </c>
      <c r="Z25" s="20">
        <f t="shared" si="11"/>
        <v>0</v>
      </c>
      <c r="AA25" s="152">
        <v>0</v>
      </c>
      <c r="AB25" s="199">
        <v>5138.1656999999996</v>
      </c>
      <c r="AC25" s="20">
        <f t="shared" si="12"/>
        <v>59.746112790697673</v>
      </c>
      <c r="AD25" s="195">
        <f>IF(AC25&lt;10,1,IF(AC25&lt;30,2,IF(AC25&lt;60,3,4)))</f>
        <v>3</v>
      </c>
      <c r="AE25" s="19">
        <v>3590.6793281599998</v>
      </c>
      <c r="AF25" s="20">
        <f t="shared" si="14"/>
        <v>41.752085211162786</v>
      </c>
      <c r="AG25" s="21">
        <f t="shared" si="15"/>
        <v>3</v>
      </c>
      <c r="AH25" s="46">
        <f t="shared" si="16"/>
        <v>2.6</v>
      </c>
      <c r="AI25" s="154">
        <f t="shared" si="17"/>
        <v>2</v>
      </c>
      <c r="AJ25" s="155">
        <v>2</v>
      </c>
      <c r="AK25" s="42">
        <f t="shared" si="18"/>
        <v>4</v>
      </c>
      <c r="AL25" s="39">
        <f t="shared" si="19"/>
        <v>2</v>
      </c>
      <c r="AM25" s="39">
        <v>3</v>
      </c>
      <c r="AN25" s="46">
        <f t="shared" si="23"/>
        <v>-1</v>
      </c>
      <c r="AO25" s="165">
        <f t="shared" si="24"/>
        <v>2</v>
      </c>
      <c r="AP25" s="153">
        <v>1</v>
      </c>
      <c r="AQ25" s="200">
        <v>5</v>
      </c>
      <c r="AR25" s="17">
        <f t="shared" si="20"/>
        <v>5</v>
      </c>
      <c r="AS25" s="202">
        <f t="shared" si="21"/>
        <v>1</v>
      </c>
    </row>
    <row r="26" spans="1:45" ht="14" x14ac:dyDescent="0.3">
      <c r="A26" s="119">
        <v>25</v>
      </c>
      <c r="B26" s="15" t="s">
        <v>49</v>
      </c>
      <c r="C26" s="16">
        <v>3739</v>
      </c>
      <c r="D26" s="17">
        <v>572</v>
      </c>
      <c r="E26" s="152">
        <f t="shared" si="0"/>
        <v>1</v>
      </c>
      <c r="F26" s="199">
        <v>0.66742200000000007</v>
      </c>
      <c r="G26" s="20">
        <f t="shared" si="1"/>
        <v>1.7850280823749669E-2</v>
      </c>
      <c r="H26" s="17">
        <f t="shared" si="2"/>
        <v>1</v>
      </c>
      <c r="I26" s="17">
        <v>28.844200000000001</v>
      </c>
      <c r="J26" s="153">
        <f t="shared" si="3"/>
        <v>2</v>
      </c>
      <c r="K26" s="17">
        <v>2</v>
      </c>
      <c r="L26" s="153">
        <f t="shared" si="25"/>
        <v>1</v>
      </c>
      <c r="M26" s="20">
        <v>19.965064000000002</v>
      </c>
      <c r="N26" s="20">
        <f t="shared" si="4"/>
        <v>0.53396801283765716</v>
      </c>
      <c r="O26" s="195">
        <f t="shared" si="5"/>
        <v>1</v>
      </c>
      <c r="P26" s="19">
        <v>58.566019999999995</v>
      </c>
      <c r="Q26" s="21">
        <f t="shared" si="6"/>
        <v>1</v>
      </c>
      <c r="R26" s="16">
        <v>520.4</v>
      </c>
      <c r="S26" s="17">
        <v>234.14</v>
      </c>
      <c r="T26" s="20">
        <f t="shared" si="7"/>
        <v>44.992313604919296</v>
      </c>
      <c r="U26" s="152">
        <f t="shared" si="8"/>
        <v>3</v>
      </c>
      <c r="V26" s="199">
        <v>3385.4146999999998</v>
      </c>
      <c r="W26" s="23">
        <f t="shared" si="9"/>
        <v>90.543319069269856</v>
      </c>
      <c r="X26" s="195">
        <f t="shared" si="10"/>
        <v>4</v>
      </c>
      <c r="Y26" s="19">
        <v>4.6259980000000001</v>
      </c>
      <c r="Z26" s="20">
        <f t="shared" si="11"/>
        <v>0.12372286707675849</v>
      </c>
      <c r="AA26" s="152">
        <f>IF(Z26&lt;1,1,IF(Z26&lt;10,2,IF(Z26&lt;15,3,4)))</f>
        <v>1</v>
      </c>
      <c r="AB26" s="199">
        <v>1868.9023</v>
      </c>
      <c r="AC26" s="20">
        <f t="shared" si="12"/>
        <v>49.98401444236427</v>
      </c>
      <c r="AD26" s="195">
        <f>IF(AC26&lt;10,1,IF(AC26&lt;30,2,IF(AC26&lt;60,3,4)))</f>
        <v>3</v>
      </c>
      <c r="AE26" s="19">
        <v>2531.4948450000002</v>
      </c>
      <c r="AF26" s="20">
        <f t="shared" si="14"/>
        <v>67.705130917357593</v>
      </c>
      <c r="AG26" s="21">
        <f t="shared" si="15"/>
        <v>4</v>
      </c>
      <c r="AH26" s="46">
        <f t="shared" si="16"/>
        <v>2</v>
      </c>
      <c r="AI26" s="154">
        <f t="shared" si="17"/>
        <v>2</v>
      </c>
      <c r="AJ26" s="155">
        <v>1</v>
      </c>
      <c r="AK26" s="42">
        <f t="shared" si="18"/>
        <v>2</v>
      </c>
      <c r="AL26" s="39">
        <f t="shared" si="19"/>
        <v>1</v>
      </c>
      <c r="AM26" s="39">
        <v>2</v>
      </c>
      <c r="AN26" s="46">
        <f t="shared" si="23"/>
        <v>-1</v>
      </c>
      <c r="AO26" s="165">
        <f t="shared" si="24"/>
        <v>2</v>
      </c>
      <c r="AP26" s="153">
        <v>1</v>
      </c>
      <c r="AQ26" s="200">
        <v>4</v>
      </c>
      <c r="AR26" s="17">
        <f t="shared" si="20"/>
        <v>4</v>
      </c>
      <c r="AS26" s="202">
        <f t="shared" si="21"/>
        <v>1</v>
      </c>
    </row>
    <row r="27" spans="1:45" ht="14.5" thickBot="1" x14ac:dyDescent="0.35">
      <c r="A27" s="132">
        <v>26</v>
      </c>
      <c r="B27" s="25" t="s">
        <v>50</v>
      </c>
      <c r="C27" s="26">
        <v>8155</v>
      </c>
      <c r="D27" s="27">
        <v>1782</v>
      </c>
      <c r="E27" s="156">
        <f t="shared" si="0"/>
        <v>2</v>
      </c>
      <c r="F27" s="199">
        <v>21.110782</v>
      </c>
      <c r="G27" s="20">
        <f t="shared" si="1"/>
        <v>0.25886918454935626</v>
      </c>
      <c r="H27" s="17">
        <f t="shared" si="2"/>
        <v>1</v>
      </c>
      <c r="I27" s="17">
        <v>69.088250000000002</v>
      </c>
      <c r="J27" s="153">
        <f t="shared" si="3"/>
        <v>3</v>
      </c>
      <c r="K27" s="17">
        <v>0</v>
      </c>
      <c r="L27" s="153">
        <v>0</v>
      </c>
      <c r="M27" s="20">
        <v>62.631841000000001</v>
      </c>
      <c r="N27" s="20">
        <f t="shared" si="4"/>
        <v>0.76801767014101774</v>
      </c>
      <c r="O27" s="195">
        <f t="shared" si="5"/>
        <v>1</v>
      </c>
      <c r="P27" s="29">
        <v>152.90742</v>
      </c>
      <c r="Q27" s="31">
        <f t="shared" si="6"/>
        <v>3</v>
      </c>
      <c r="R27" s="26">
        <v>839.89</v>
      </c>
      <c r="S27" s="27">
        <v>602.19000000000005</v>
      </c>
      <c r="T27" s="30">
        <f t="shared" si="7"/>
        <v>71.698674826465378</v>
      </c>
      <c r="U27" s="156">
        <f t="shared" si="8"/>
        <v>4</v>
      </c>
      <c r="V27" s="199">
        <v>4856.0505000000003</v>
      </c>
      <c r="W27" s="23">
        <f t="shared" si="9"/>
        <v>59.546909871244637</v>
      </c>
      <c r="X27" s="195">
        <f t="shared" si="10"/>
        <v>3</v>
      </c>
      <c r="Y27" s="29">
        <v>0</v>
      </c>
      <c r="Z27" s="30">
        <f t="shared" si="11"/>
        <v>0</v>
      </c>
      <c r="AA27" s="156">
        <v>0</v>
      </c>
      <c r="AB27" s="199">
        <v>3948.0073000000002</v>
      </c>
      <c r="AC27" s="20">
        <f t="shared" si="12"/>
        <v>48.41210668301656</v>
      </c>
      <c r="AD27" s="195">
        <f>IF(AC27&lt;10,1,IF(AC27&lt;30,2,IF(AC27&lt;60,3,4)))</f>
        <v>3</v>
      </c>
      <c r="AE27" s="29">
        <v>3396.7551507899998</v>
      </c>
      <c r="AF27" s="30">
        <f t="shared" si="14"/>
        <v>41.652423676149596</v>
      </c>
      <c r="AG27" s="31">
        <f t="shared" si="15"/>
        <v>3</v>
      </c>
      <c r="AH27" s="46">
        <f t="shared" si="16"/>
        <v>2.4</v>
      </c>
      <c r="AI27" s="158">
        <f t="shared" si="17"/>
        <v>2</v>
      </c>
      <c r="AJ27" s="155">
        <v>2</v>
      </c>
      <c r="AK27" s="42">
        <f t="shared" si="18"/>
        <v>4</v>
      </c>
      <c r="AL27" s="40">
        <f t="shared" si="19"/>
        <v>2</v>
      </c>
      <c r="AM27" s="40">
        <v>1</v>
      </c>
      <c r="AN27" s="46">
        <f t="shared" si="23"/>
        <v>1</v>
      </c>
      <c r="AO27" s="178">
        <f t="shared" si="24"/>
        <v>3</v>
      </c>
      <c r="AP27" s="153">
        <v>1</v>
      </c>
      <c r="AQ27" s="200">
        <v>5</v>
      </c>
      <c r="AR27" s="17">
        <f t="shared" si="20"/>
        <v>5</v>
      </c>
      <c r="AS27" s="202">
        <f t="shared" si="21"/>
        <v>1</v>
      </c>
    </row>
  </sheetData>
  <sortState xmlns:xlrd2="http://schemas.microsoft.com/office/spreadsheetml/2017/richdata2" ref="A2:AS27">
    <sortCondition ref="A2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X27"/>
  <sheetViews>
    <sheetView zoomScale="70" zoomScaleNormal="70" workbookViewId="0"/>
  </sheetViews>
  <sheetFormatPr defaultColWidth="9.1796875" defaultRowHeight="12.5" x14ac:dyDescent="0.25"/>
  <cols>
    <col min="1" max="1" width="9.1796875" style="83"/>
    <col min="2" max="2" width="25.26953125" style="83" bestFit="1" customWidth="1"/>
    <col min="3" max="5" width="9.1796875" style="83"/>
    <col min="6" max="6" width="15.1796875" style="83" customWidth="1"/>
    <col min="7" max="7" width="10.54296875" style="83" hidden="1" customWidth="1"/>
    <col min="8" max="8" width="18" style="83" hidden="1" customWidth="1"/>
    <col min="9" max="9" width="0" style="83" hidden="1" customWidth="1"/>
    <col min="10" max="15" width="9.1796875" style="83"/>
    <col min="16" max="19" width="0" style="83" hidden="1" customWidth="1"/>
    <col min="20" max="20" width="14.7265625" style="83" hidden="1" customWidth="1"/>
    <col min="21" max="22" width="9.1796875" style="83"/>
    <col min="23" max="23" width="23" style="83" customWidth="1"/>
    <col min="24" max="24" width="13.81640625" style="83" customWidth="1"/>
    <col min="25" max="25" width="14.453125" style="83" customWidth="1"/>
    <col min="26" max="28" width="9.1796875" style="83"/>
    <col min="29" max="29" width="17.26953125" style="83" hidden="1" customWidth="1"/>
    <col min="30" max="31" width="0" style="83" hidden="1" customWidth="1"/>
    <col min="32" max="37" width="9.1796875" style="83"/>
    <col min="38" max="38" width="14.81640625" style="83" customWidth="1"/>
    <col min="39" max="39" width="16.1796875" style="84" customWidth="1"/>
    <col min="40" max="40" width="15.453125" style="83" customWidth="1"/>
    <col min="41" max="41" width="13.81640625" style="83" customWidth="1"/>
    <col min="42" max="42" width="12.453125" style="83" customWidth="1"/>
    <col min="43" max="43" width="14" style="83" customWidth="1"/>
    <col min="44" max="44" width="17.1796875" style="83" customWidth="1"/>
    <col min="45" max="46" width="12.54296875" style="83" customWidth="1"/>
    <col min="47" max="16384" width="9.1796875" style="83"/>
  </cols>
  <sheetData>
    <row r="1" spans="1:50" ht="143" x14ac:dyDescent="0.25">
      <c r="A1" s="4" t="s">
        <v>0</v>
      </c>
      <c r="B1" s="5" t="s">
        <v>51</v>
      </c>
      <c r="C1" s="9" t="s">
        <v>1</v>
      </c>
      <c r="D1" s="10" t="s">
        <v>2</v>
      </c>
      <c r="E1" s="10" t="s">
        <v>58</v>
      </c>
      <c r="F1" s="11" t="s">
        <v>85</v>
      </c>
      <c r="G1" s="51" t="s">
        <v>3</v>
      </c>
      <c r="H1" s="13" t="s">
        <v>54</v>
      </c>
      <c r="I1" s="142" t="s">
        <v>76</v>
      </c>
      <c r="J1" s="9" t="s">
        <v>4</v>
      </c>
      <c r="K1" s="53" t="s">
        <v>60</v>
      </c>
      <c r="L1" s="11" t="s">
        <v>86</v>
      </c>
      <c r="M1" s="9" t="s">
        <v>5</v>
      </c>
      <c r="N1" s="53" t="s">
        <v>61</v>
      </c>
      <c r="O1" s="11" t="s">
        <v>87</v>
      </c>
      <c r="P1" s="51" t="s">
        <v>6</v>
      </c>
      <c r="Q1" s="74" t="s">
        <v>55</v>
      </c>
      <c r="R1" s="75" t="s">
        <v>64</v>
      </c>
      <c r="S1" s="13" t="s">
        <v>7</v>
      </c>
      <c r="T1" s="142" t="s">
        <v>65</v>
      </c>
      <c r="U1" s="9" t="s">
        <v>8</v>
      </c>
      <c r="V1" s="10" t="s">
        <v>9</v>
      </c>
      <c r="W1" s="10" t="s">
        <v>10</v>
      </c>
      <c r="X1" s="53" t="s">
        <v>66</v>
      </c>
      <c r="Y1" s="11" t="s">
        <v>80</v>
      </c>
      <c r="Z1" s="9" t="s">
        <v>11</v>
      </c>
      <c r="AA1" s="10" t="s">
        <v>84</v>
      </c>
      <c r="AB1" s="54" t="s">
        <v>79</v>
      </c>
      <c r="AC1" s="51" t="s">
        <v>12</v>
      </c>
      <c r="AD1" s="13" t="s">
        <v>13</v>
      </c>
      <c r="AE1" s="142" t="s">
        <v>69</v>
      </c>
      <c r="AF1" s="9" t="s">
        <v>14</v>
      </c>
      <c r="AG1" s="10" t="s">
        <v>88</v>
      </c>
      <c r="AH1" s="162" t="s">
        <v>72</v>
      </c>
      <c r="AI1" s="9" t="s">
        <v>15</v>
      </c>
      <c r="AJ1" s="10" t="s">
        <v>16</v>
      </c>
      <c r="AK1" s="53" t="s">
        <v>73</v>
      </c>
      <c r="AL1" s="54" t="s">
        <v>74</v>
      </c>
      <c r="AM1" s="81" t="s">
        <v>56</v>
      </c>
      <c r="AN1" s="82" t="s">
        <v>57</v>
      </c>
      <c r="AO1" s="105" t="s">
        <v>17</v>
      </c>
      <c r="AP1" s="107" t="s">
        <v>18</v>
      </c>
      <c r="AQ1" s="109" t="s">
        <v>19</v>
      </c>
      <c r="AR1" s="109" t="s">
        <v>20</v>
      </c>
      <c r="AS1" s="110" t="s">
        <v>21</v>
      </c>
      <c r="AT1" s="109" t="s">
        <v>22</v>
      </c>
      <c r="AU1" s="85" t="s">
        <v>23</v>
      </c>
      <c r="AV1" s="85" t="s">
        <v>24</v>
      </c>
      <c r="AW1" s="85" t="s">
        <v>25</v>
      </c>
      <c r="AX1" s="85" t="s">
        <v>26</v>
      </c>
    </row>
    <row r="2" spans="1:50" ht="14.5" x14ac:dyDescent="0.35">
      <c r="A2" s="6">
        <v>1</v>
      </c>
      <c r="B2" s="15" t="s">
        <v>27</v>
      </c>
      <c r="C2" s="92">
        <v>24016</v>
      </c>
      <c r="D2" s="86">
        <v>4069</v>
      </c>
      <c r="E2" s="87">
        <f t="shared" ref="E2:E27" si="0">IF(D2&lt;1000,1,IF(D2&lt;2000,2,IF(D2&lt;3000,3,4)))</f>
        <v>4</v>
      </c>
      <c r="F2" s="93">
        <f t="shared" ref="F2:F27" si="1">E2*3</f>
        <v>12</v>
      </c>
      <c r="G2" s="91">
        <v>33.001579</v>
      </c>
      <c r="H2" s="88">
        <f t="shared" ref="H2:H27" si="2">(G2/C2)*100</f>
        <v>0.13741496918720852</v>
      </c>
      <c r="I2" s="108">
        <f t="shared" ref="I2:I27" si="3">IF(H2&lt;1,1,IF(H2&lt;1,2,IF(H2&lt;4,3,4)))</f>
        <v>1</v>
      </c>
      <c r="J2" s="92">
        <v>150.23260999999999</v>
      </c>
      <c r="K2" s="87">
        <f t="shared" ref="K2:K27" si="4">IF(J2&lt;10,1,IF(J2&lt;50,2,IF(J2&lt;100,3,4)))</f>
        <v>4</v>
      </c>
      <c r="L2" s="93">
        <f t="shared" ref="L2:L27" si="5">K2*3</f>
        <v>12</v>
      </c>
      <c r="M2" s="92">
        <v>16</v>
      </c>
      <c r="N2" s="87">
        <f>IF(M2&lt;20,1,IF(M2&lt;50,2,IF(M2&lt;100,3,4)))</f>
        <v>1</v>
      </c>
      <c r="O2" s="93">
        <f t="shared" ref="O2:O27" si="6">N2*2</f>
        <v>2</v>
      </c>
      <c r="P2" s="91">
        <v>276.60380299999997</v>
      </c>
      <c r="Q2" s="88">
        <f t="shared" ref="Q2:Q27" si="7">P2/C2*100</f>
        <v>1.1517480138241172</v>
      </c>
      <c r="R2" s="87">
        <f t="shared" ref="R2:R27" si="8">IF(Q2&lt;1,1,IF(Q2&lt;7,2,IF(Q2&lt;7.5,3,4)))</f>
        <v>2</v>
      </c>
      <c r="S2" s="88">
        <v>330.36003000000005</v>
      </c>
      <c r="T2" s="108">
        <f t="shared" ref="T2:T27" si="9">IF(S2&lt;100,1,IF(S2&lt;150,2,IF(S2&lt;200,3,4)))</f>
        <v>4</v>
      </c>
      <c r="U2" s="92">
        <v>1983.64</v>
      </c>
      <c r="V2" s="86">
        <v>1105.55</v>
      </c>
      <c r="W2" s="88">
        <f t="shared" ref="W2:W27" si="10">V2/U2*100</f>
        <v>55.733399205500987</v>
      </c>
      <c r="X2" s="87">
        <f t="shared" ref="X2:X27" si="11">IF(W2&lt;10,1,IF(W2&lt;40,2,IF(W2&lt;70,3,4)))</f>
        <v>3</v>
      </c>
      <c r="Y2" s="93">
        <f t="shared" ref="Y2:Y27" si="12">X2*3</f>
        <v>9</v>
      </c>
      <c r="Z2" s="97">
        <v>6473.2362999999996</v>
      </c>
      <c r="AA2" s="89">
        <f t="shared" ref="AA2:AA27" si="13">Z2/C2*100</f>
        <v>26.953848684210524</v>
      </c>
      <c r="AB2" s="93">
        <f t="shared" ref="AB2:AB27" si="14">IF(AA2&lt;25,1,IF(AA2&lt;50,2,IF(AA2&lt;75,3,4)))</f>
        <v>2</v>
      </c>
      <c r="AC2" s="91">
        <v>0</v>
      </c>
      <c r="AD2" s="88">
        <f t="shared" ref="AD2:AD27" si="15">AC2/C2*100</f>
        <v>0</v>
      </c>
      <c r="AE2" s="161">
        <v>0</v>
      </c>
      <c r="AF2" s="97">
        <v>8796.4411999999993</v>
      </c>
      <c r="AG2" s="88">
        <f t="shared" ref="AG2:AG27" si="16">AF2/C2*100</f>
        <v>36.627420053297797</v>
      </c>
      <c r="AH2" s="93">
        <f t="shared" ref="AH2:AH23" si="17">IF(AG2&lt;10,1,IF(AG2&lt;30,2,IF(AG2&lt;60,3,4)))</f>
        <v>3</v>
      </c>
      <c r="AI2" s="97">
        <v>7567.8963120899998</v>
      </c>
      <c r="AJ2" s="88">
        <f t="shared" ref="AJ2:AJ27" si="18">AI2/C2*100</f>
        <v>31.51189337146069</v>
      </c>
      <c r="AK2" s="86">
        <f t="shared" ref="AK2:AK27" si="19">IF(AJ2&lt;10,1,IF(AJ2&lt;30,2,IF(AJ2&lt;60,3,4)))</f>
        <v>3</v>
      </c>
      <c r="AL2" s="100">
        <f t="shared" ref="AL2:AL27" si="20">AK2*2</f>
        <v>6</v>
      </c>
      <c r="AM2" s="104">
        <f t="shared" ref="AM2:AM27" si="21">(AL2+AH2+AB2+Y2+O2+L2+F2)/7</f>
        <v>6.5714285714285712</v>
      </c>
      <c r="AN2" s="143">
        <f t="shared" ref="AN2:AN27" si="22">IF(AM2&lt;2,1,IF(AM2&lt;3,2,IF(AM2&lt;4,3,4)))</f>
        <v>4</v>
      </c>
      <c r="AO2" s="106">
        <v>1</v>
      </c>
      <c r="AP2" s="108">
        <f t="shared" ref="AP2:AP27" si="23">AN2*AO2</f>
        <v>4</v>
      </c>
      <c r="AQ2" s="39">
        <f t="shared" ref="AQ2:AQ27" si="24">IF(AP2&lt;3,1,IF(AP2&lt;5,2,IF(AP2&lt;12,3,4)))</f>
        <v>2</v>
      </c>
      <c r="AR2" s="39">
        <v>2</v>
      </c>
      <c r="AS2" s="130">
        <f>AQ2-AR2</f>
        <v>0</v>
      </c>
      <c r="AT2" s="176">
        <f>IF(AS2&lt;-1,1,IF(AS2&lt;1,2,IF(AS2=1,3,4)))</f>
        <v>2</v>
      </c>
      <c r="AU2" s="90">
        <v>3</v>
      </c>
      <c r="AV2" s="180">
        <v>4</v>
      </c>
      <c r="AW2" s="86">
        <f>AU2*AV2</f>
        <v>12</v>
      </c>
      <c r="AX2" s="203">
        <f>IF(AW2&lt;6,1,IF(AW2&lt;12,2,IF(AW2&lt;18,3,4)))</f>
        <v>3</v>
      </c>
    </row>
    <row r="3" spans="1:50" ht="14.5" x14ac:dyDescent="0.35">
      <c r="A3" s="6">
        <v>2</v>
      </c>
      <c r="B3" s="15" t="s">
        <v>28</v>
      </c>
      <c r="C3" s="92">
        <v>3218</v>
      </c>
      <c r="D3" s="86">
        <v>1040</v>
      </c>
      <c r="E3" s="87">
        <f t="shared" si="0"/>
        <v>2</v>
      </c>
      <c r="F3" s="93">
        <f t="shared" si="1"/>
        <v>6</v>
      </c>
      <c r="G3" s="91">
        <v>0.60615600000000003</v>
      </c>
      <c r="H3" s="88">
        <f t="shared" si="2"/>
        <v>1.883642013673089E-2</v>
      </c>
      <c r="I3" s="108">
        <f t="shared" si="3"/>
        <v>1</v>
      </c>
      <c r="J3" s="92">
        <v>28.398439999999997</v>
      </c>
      <c r="K3" s="87">
        <f t="shared" si="4"/>
        <v>2</v>
      </c>
      <c r="L3" s="93">
        <f t="shared" si="5"/>
        <v>6</v>
      </c>
      <c r="M3" s="92">
        <v>0</v>
      </c>
      <c r="N3" s="87">
        <v>0</v>
      </c>
      <c r="O3" s="93">
        <f t="shared" si="6"/>
        <v>0</v>
      </c>
      <c r="P3" s="91">
        <v>9.2501309999999997</v>
      </c>
      <c r="Q3" s="88">
        <f t="shared" si="7"/>
        <v>0.28744968924798009</v>
      </c>
      <c r="R3" s="87">
        <f t="shared" si="8"/>
        <v>1</v>
      </c>
      <c r="S3" s="88">
        <v>28.250869999999999</v>
      </c>
      <c r="T3" s="108">
        <f t="shared" si="9"/>
        <v>1</v>
      </c>
      <c r="U3" s="92">
        <v>244.9</v>
      </c>
      <c r="V3" s="86">
        <v>129.72999999999999</v>
      </c>
      <c r="W3" s="88">
        <f t="shared" si="10"/>
        <v>52.972641894650877</v>
      </c>
      <c r="X3" s="87">
        <f t="shared" si="11"/>
        <v>3</v>
      </c>
      <c r="Y3" s="93">
        <f t="shared" si="12"/>
        <v>9</v>
      </c>
      <c r="Z3" s="97">
        <v>3179.7833000000001</v>
      </c>
      <c r="AA3" s="89">
        <f t="shared" si="13"/>
        <v>98.812408328154135</v>
      </c>
      <c r="AB3" s="93">
        <f t="shared" si="14"/>
        <v>4</v>
      </c>
      <c r="AC3" s="91">
        <v>0</v>
      </c>
      <c r="AD3" s="88">
        <f t="shared" si="15"/>
        <v>0</v>
      </c>
      <c r="AE3" s="161">
        <v>0</v>
      </c>
      <c r="AF3" s="97">
        <v>2705.7498999999998</v>
      </c>
      <c r="AG3" s="88">
        <f t="shared" si="16"/>
        <v>84.081724673710369</v>
      </c>
      <c r="AH3" s="93">
        <f t="shared" si="17"/>
        <v>4</v>
      </c>
      <c r="AI3" s="97">
        <v>1819.9798080999999</v>
      </c>
      <c r="AJ3" s="88">
        <f t="shared" si="18"/>
        <v>56.556240152268487</v>
      </c>
      <c r="AK3" s="86">
        <f t="shared" si="19"/>
        <v>3</v>
      </c>
      <c r="AL3" s="100">
        <f t="shared" si="20"/>
        <v>6</v>
      </c>
      <c r="AM3" s="104">
        <f t="shared" si="21"/>
        <v>5</v>
      </c>
      <c r="AN3" s="143">
        <f t="shared" si="22"/>
        <v>4</v>
      </c>
      <c r="AO3" s="106">
        <v>2</v>
      </c>
      <c r="AP3" s="108">
        <f t="shared" si="23"/>
        <v>8</v>
      </c>
      <c r="AQ3" s="39">
        <f t="shared" si="24"/>
        <v>3</v>
      </c>
      <c r="AR3" s="39">
        <v>1</v>
      </c>
      <c r="AS3" s="130">
        <f>AQ3-AR3</f>
        <v>2</v>
      </c>
      <c r="AT3" s="174">
        <f>IF(AS3&lt;-1,1,IF(AS3&lt;1,2,IF(AS3=1,3,4)))</f>
        <v>4</v>
      </c>
      <c r="AU3" s="90">
        <v>3</v>
      </c>
      <c r="AV3" s="180">
        <v>4</v>
      </c>
      <c r="AW3" s="86">
        <f t="shared" ref="AW3:AW27" si="25">AU3*AV3</f>
        <v>12</v>
      </c>
      <c r="AX3" s="203">
        <f t="shared" ref="AX3:AX27" si="26">IF(AW3&lt;6,1,IF(AW3&lt;12,2,IF(AW3&lt;18,3,4)))</f>
        <v>3</v>
      </c>
    </row>
    <row r="4" spans="1:50" ht="14.5" x14ac:dyDescent="0.35">
      <c r="A4" s="6">
        <v>3</v>
      </c>
      <c r="B4" s="24" t="s">
        <v>52</v>
      </c>
      <c r="C4" s="92">
        <v>1151</v>
      </c>
      <c r="D4" s="86">
        <v>179</v>
      </c>
      <c r="E4" s="87">
        <f t="shared" si="0"/>
        <v>1</v>
      </c>
      <c r="F4" s="93">
        <f t="shared" si="1"/>
        <v>3</v>
      </c>
      <c r="G4" s="91">
        <v>0.36213800000000002</v>
      </c>
      <c r="H4" s="88">
        <f t="shared" si="2"/>
        <v>3.1462901824500442E-2</v>
      </c>
      <c r="I4" s="108">
        <f t="shared" si="3"/>
        <v>1</v>
      </c>
      <c r="J4" s="92">
        <v>6.0833999999999993</v>
      </c>
      <c r="K4" s="87">
        <f t="shared" si="4"/>
        <v>1</v>
      </c>
      <c r="L4" s="93">
        <f t="shared" si="5"/>
        <v>3</v>
      </c>
      <c r="M4" s="92">
        <v>8</v>
      </c>
      <c r="N4" s="87">
        <f t="shared" ref="N4:N14" si="27">IF(M4&lt;20,1,IF(M4&lt;50,2,IF(M4&lt;100,3,4)))</f>
        <v>1</v>
      </c>
      <c r="O4" s="93">
        <f t="shared" si="6"/>
        <v>2</v>
      </c>
      <c r="P4" s="91">
        <v>11.295439</v>
      </c>
      <c r="Q4" s="88">
        <f t="shared" si="7"/>
        <v>0.98135873153779329</v>
      </c>
      <c r="R4" s="87">
        <f t="shared" si="8"/>
        <v>1</v>
      </c>
      <c r="S4" s="88">
        <v>12.434059999999999</v>
      </c>
      <c r="T4" s="108">
        <f t="shared" si="9"/>
        <v>1</v>
      </c>
      <c r="U4" s="92">
        <v>500.85</v>
      </c>
      <c r="V4" s="86">
        <v>170.44</v>
      </c>
      <c r="W4" s="88">
        <f t="shared" si="10"/>
        <v>34.030148747129878</v>
      </c>
      <c r="X4" s="87">
        <f t="shared" si="11"/>
        <v>2</v>
      </c>
      <c r="Y4" s="93">
        <f t="shared" si="12"/>
        <v>6</v>
      </c>
      <c r="Z4" s="97">
        <v>85.769499999999994</v>
      </c>
      <c r="AA4" s="89">
        <f t="shared" si="13"/>
        <v>7.4517376194613378</v>
      </c>
      <c r="AB4" s="93">
        <f t="shared" si="14"/>
        <v>1</v>
      </c>
      <c r="AC4" s="91">
        <v>0</v>
      </c>
      <c r="AD4" s="88">
        <f t="shared" si="15"/>
        <v>0</v>
      </c>
      <c r="AE4" s="161">
        <v>0</v>
      </c>
      <c r="AF4" s="97">
        <v>0</v>
      </c>
      <c r="AG4" s="88">
        <f t="shared" si="16"/>
        <v>0</v>
      </c>
      <c r="AH4" s="93">
        <f t="shared" si="17"/>
        <v>1</v>
      </c>
      <c r="AI4" s="97">
        <v>140.276665334</v>
      </c>
      <c r="AJ4" s="88">
        <f t="shared" si="18"/>
        <v>12.187373182797568</v>
      </c>
      <c r="AK4" s="86">
        <f t="shared" si="19"/>
        <v>2</v>
      </c>
      <c r="AL4" s="100">
        <f t="shared" si="20"/>
        <v>4</v>
      </c>
      <c r="AM4" s="104">
        <f t="shared" si="21"/>
        <v>2.8571428571428572</v>
      </c>
      <c r="AN4" s="143">
        <f t="shared" si="22"/>
        <v>2</v>
      </c>
      <c r="AO4" s="106">
        <v>1</v>
      </c>
      <c r="AP4" s="108">
        <f t="shared" si="23"/>
        <v>2</v>
      </c>
      <c r="AQ4" s="39">
        <f t="shared" si="24"/>
        <v>1</v>
      </c>
      <c r="AR4" s="39">
        <v>2</v>
      </c>
      <c r="AS4" s="130">
        <f>AQ4-AR4</f>
        <v>-1</v>
      </c>
      <c r="AT4" s="176">
        <f>IF(AS4&lt;-1,1,IF(AS4&lt;1,2,IF(AS4=1,3,4)))</f>
        <v>2</v>
      </c>
      <c r="AU4" s="90">
        <v>3</v>
      </c>
      <c r="AV4" s="180">
        <v>4</v>
      </c>
      <c r="AW4" s="86">
        <f t="shared" si="25"/>
        <v>12</v>
      </c>
      <c r="AX4" s="203">
        <f t="shared" si="26"/>
        <v>3</v>
      </c>
    </row>
    <row r="5" spans="1:50" ht="14.5" x14ac:dyDescent="0.35">
      <c r="A5" s="6">
        <v>4</v>
      </c>
      <c r="B5" s="15" t="s">
        <v>29</v>
      </c>
      <c r="C5" s="92">
        <v>2072</v>
      </c>
      <c r="D5" s="86">
        <v>733</v>
      </c>
      <c r="E5" s="87">
        <f t="shared" si="0"/>
        <v>1</v>
      </c>
      <c r="F5" s="93">
        <f t="shared" si="1"/>
        <v>3</v>
      </c>
      <c r="G5" s="91">
        <v>2.5038650000000002</v>
      </c>
      <c r="H5" s="88">
        <f t="shared" si="2"/>
        <v>0.12084290540540542</v>
      </c>
      <c r="I5" s="108">
        <f t="shared" si="3"/>
        <v>1</v>
      </c>
      <c r="J5" s="92">
        <v>17.450020000000002</v>
      </c>
      <c r="K5" s="87">
        <f t="shared" si="4"/>
        <v>2</v>
      </c>
      <c r="L5" s="93">
        <f t="shared" si="5"/>
        <v>6</v>
      </c>
      <c r="M5" s="92">
        <v>7</v>
      </c>
      <c r="N5" s="87">
        <f t="shared" si="27"/>
        <v>1</v>
      </c>
      <c r="O5" s="93">
        <f t="shared" si="6"/>
        <v>2</v>
      </c>
      <c r="P5" s="91">
        <v>8.1199349999999999</v>
      </c>
      <c r="Q5" s="88">
        <f t="shared" si="7"/>
        <v>0.39188875482625485</v>
      </c>
      <c r="R5" s="87">
        <f t="shared" si="8"/>
        <v>1</v>
      </c>
      <c r="S5" s="88">
        <v>52.636650000000003</v>
      </c>
      <c r="T5" s="108">
        <f t="shared" si="9"/>
        <v>1</v>
      </c>
      <c r="U5" s="92">
        <v>711.89</v>
      </c>
      <c r="V5" s="86">
        <v>525.46</v>
      </c>
      <c r="W5" s="88">
        <f t="shared" si="10"/>
        <v>73.811965331722604</v>
      </c>
      <c r="X5" s="87">
        <f t="shared" si="11"/>
        <v>4</v>
      </c>
      <c r="Y5" s="93">
        <f t="shared" si="12"/>
        <v>12</v>
      </c>
      <c r="Z5" s="97">
        <v>562.21299999999997</v>
      </c>
      <c r="AA5" s="89">
        <f t="shared" si="13"/>
        <v>27.133832046332046</v>
      </c>
      <c r="AB5" s="93">
        <f t="shared" si="14"/>
        <v>2</v>
      </c>
      <c r="AC5" s="91">
        <v>0</v>
      </c>
      <c r="AD5" s="88">
        <f t="shared" si="15"/>
        <v>0</v>
      </c>
      <c r="AE5" s="161">
        <v>0</v>
      </c>
      <c r="AF5" s="97">
        <v>582.20360000000005</v>
      </c>
      <c r="AG5" s="88">
        <f t="shared" si="16"/>
        <v>28.098629343629344</v>
      </c>
      <c r="AH5" s="93">
        <f t="shared" si="17"/>
        <v>2</v>
      </c>
      <c r="AI5" s="97">
        <v>1068.64684708</v>
      </c>
      <c r="AJ5" s="88">
        <f t="shared" si="18"/>
        <v>51.575620032818534</v>
      </c>
      <c r="AK5" s="86">
        <f t="shared" si="19"/>
        <v>3</v>
      </c>
      <c r="AL5" s="100">
        <f t="shared" si="20"/>
        <v>6</v>
      </c>
      <c r="AM5" s="104">
        <f t="shared" si="21"/>
        <v>4.7142857142857144</v>
      </c>
      <c r="AN5" s="143">
        <f t="shared" si="22"/>
        <v>4</v>
      </c>
      <c r="AO5" s="106">
        <v>3</v>
      </c>
      <c r="AP5" s="108">
        <f t="shared" si="23"/>
        <v>12</v>
      </c>
      <c r="AQ5" s="39">
        <f t="shared" si="24"/>
        <v>4</v>
      </c>
      <c r="AR5" s="39">
        <v>2</v>
      </c>
      <c r="AS5" s="130">
        <f>AQ5-AR5</f>
        <v>2</v>
      </c>
      <c r="AT5" s="174">
        <f>IF(AS5&lt;-1,1,IF(AS5&lt;1,2,IF(AS5=1,3,4)))</f>
        <v>4</v>
      </c>
      <c r="AU5" s="90">
        <v>3</v>
      </c>
      <c r="AV5" s="180">
        <v>4</v>
      </c>
      <c r="AW5" s="86">
        <f t="shared" si="25"/>
        <v>12</v>
      </c>
      <c r="AX5" s="203">
        <f t="shared" si="26"/>
        <v>3</v>
      </c>
    </row>
    <row r="6" spans="1:50" ht="14.5" x14ac:dyDescent="0.35">
      <c r="A6" s="6">
        <v>5</v>
      </c>
      <c r="B6" s="15" t="s">
        <v>30</v>
      </c>
      <c r="C6" s="92">
        <v>8249</v>
      </c>
      <c r="D6" s="86">
        <v>1644</v>
      </c>
      <c r="E6" s="87">
        <f t="shared" si="0"/>
        <v>2</v>
      </c>
      <c r="F6" s="93">
        <f t="shared" si="1"/>
        <v>6</v>
      </c>
      <c r="G6" s="91">
        <v>6.7809749999999998</v>
      </c>
      <c r="H6" s="88">
        <f t="shared" si="2"/>
        <v>8.220360043641653E-2</v>
      </c>
      <c r="I6" s="108">
        <f t="shared" si="3"/>
        <v>1</v>
      </c>
      <c r="J6" s="92">
        <v>67.598710000000011</v>
      </c>
      <c r="K6" s="87">
        <f t="shared" si="4"/>
        <v>3</v>
      </c>
      <c r="L6" s="93">
        <f t="shared" si="5"/>
        <v>9</v>
      </c>
      <c r="M6" s="92">
        <v>13</v>
      </c>
      <c r="N6" s="87">
        <f t="shared" si="27"/>
        <v>1</v>
      </c>
      <c r="O6" s="93">
        <f t="shared" si="6"/>
        <v>2</v>
      </c>
      <c r="P6" s="91">
        <v>365.81712700000003</v>
      </c>
      <c r="Q6" s="88">
        <f t="shared" si="7"/>
        <v>4.4346845314583589</v>
      </c>
      <c r="R6" s="87">
        <f t="shared" si="8"/>
        <v>2</v>
      </c>
      <c r="S6" s="88">
        <v>162.23176000000001</v>
      </c>
      <c r="T6" s="108">
        <f t="shared" si="9"/>
        <v>3</v>
      </c>
      <c r="U6" s="92">
        <v>1234.46</v>
      </c>
      <c r="V6" s="86">
        <v>834.73</v>
      </c>
      <c r="W6" s="88">
        <f t="shared" si="10"/>
        <v>67.619039904087614</v>
      </c>
      <c r="X6" s="87">
        <f t="shared" si="11"/>
        <v>3</v>
      </c>
      <c r="Y6" s="93">
        <f t="shared" si="12"/>
        <v>9</v>
      </c>
      <c r="Z6" s="97">
        <v>3862.2406000000001</v>
      </c>
      <c r="AA6" s="89">
        <f t="shared" si="13"/>
        <v>46.820712813674383</v>
      </c>
      <c r="AB6" s="93">
        <f t="shared" si="14"/>
        <v>2</v>
      </c>
      <c r="AC6" s="91">
        <v>194.055331</v>
      </c>
      <c r="AD6" s="88">
        <f t="shared" si="15"/>
        <v>2.3524709783004001</v>
      </c>
      <c r="AE6" s="161">
        <f>IF(AD6&lt;1,1,IF(AD6&lt;10,2,IF(AD6&lt;15,3,4)))</f>
        <v>2</v>
      </c>
      <c r="AF6" s="97">
        <v>1624.5944999999999</v>
      </c>
      <c r="AG6" s="88">
        <f t="shared" si="16"/>
        <v>19.694441750515214</v>
      </c>
      <c r="AH6" s="93">
        <f t="shared" si="17"/>
        <v>2</v>
      </c>
      <c r="AI6" s="97">
        <v>4477.9643961600004</v>
      </c>
      <c r="AJ6" s="88">
        <f t="shared" si="18"/>
        <v>54.284936309370835</v>
      </c>
      <c r="AK6" s="86">
        <f t="shared" si="19"/>
        <v>3</v>
      </c>
      <c r="AL6" s="100">
        <f t="shared" si="20"/>
        <v>6</v>
      </c>
      <c r="AM6" s="104">
        <f t="shared" si="21"/>
        <v>5.1428571428571432</v>
      </c>
      <c r="AN6" s="143">
        <f t="shared" si="22"/>
        <v>4</v>
      </c>
      <c r="AO6" s="106">
        <v>4</v>
      </c>
      <c r="AP6" s="108">
        <f t="shared" si="23"/>
        <v>16</v>
      </c>
      <c r="AQ6" s="39">
        <f t="shared" si="24"/>
        <v>4</v>
      </c>
      <c r="AR6" s="39" t="s">
        <v>82</v>
      </c>
      <c r="AS6" s="130" t="s">
        <v>82</v>
      </c>
      <c r="AT6" s="174">
        <f>AQ6</f>
        <v>4</v>
      </c>
      <c r="AU6" s="90">
        <v>3</v>
      </c>
      <c r="AV6" s="180">
        <v>4</v>
      </c>
      <c r="AW6" s="86">
        <f t="shared" si="25"/>
        <v>12</v>
      </c>
      <c r="AX6" s="203">
        <f t="shared" si="26"/>
        <v>3</v>
      </c>
    </row>
    <row r="7" spans="1:50" ht="14.5" x14ac:dyDescent="0.35">
      <c r="A7" s="6">
        <v>6</v>
      </c>
      <c r="B7" s="15" t="s">
        <v>31</v>
      </c>
      <c r="C7" s="92">
        <v>15255</v>
      </c>
      <c r="D7" s="86">
        <v>4985</v>
      </c>
      <c r="E7" s="87">
        <f t="shared" si="0"/>
        <v>4</v>
      </c>
      <c r="F7" s="93">
        <f t="shared" si="1"/>
        <v>12</v>
      </c>
      <c r="G7" s="91">
        <v>127.433093</v>
      </c>
      <c r="H7" s="88">
        <f t="shared" si="2"/>
        <v>0.83535295313012137</v>
      </c>
      <c r="I7" s="108">
        <f t="shared" si="3"/>
        <v>1</v>
      </c>
      <c r="J7" s="92">
        <v>105.06946000000001</v>
      </c>
      <c r="K7" s="87">
        <f t="shared" si="4"/>
        <v>4</v>
      </c>
      <c r="L7" s="93">
        <f t="shared" si="5"/>
        <v>12</v>
      </c>
      <c r="M7" s="92">
        <v>1</v>
      </c>
      <c r="N7" s="87">
        <f t="shared" si="27"/>
        <v>1</v>
      </c>
      <c r="O7" s="93">
        <f t="shared" si="6"/>
        <v>2</v>
      </c>
      <c r="P7" s="91">
        <v>37.675422999999995</v>
      </c>
      <c r="Q7" s="88">
        <f t="shared" si="7"/>
        <v>0.24697098000655521</v>
      </c>
      <c r="R7" s="87">
        <f t="shared" si="8"/>
        <v>1</v>
      </c>
      <c r="S7" s="88">
        <v>110.63877000000001</v>
      </c>
      <c r="T7" s="108">
        <f t="shared" si="9"/>
        <v>2</v>
      </c>
      <c r="U7" s="92">
        <v>993.08</v>
      </c>
      <c r="V7" s="86">
        <v>591.16</v>
      </c>
      <c r="W7" s="88">
        <f t="shared" si="10"/>
        <v>59.527933298425097</v>
      </c>
      <c r="X7" s="87">
        <f t="shared" si="11"/>
        <v>3</v>
      </c>
      <c r="Y7" s="93">
        <f t="shared" si="12"/>
        <v>9</v>
      </c>
      <c r="Z7" s="97">
        <v>7123.1378999999997</v>
      </c>
      <c r="AA7" s="89">
        <f t="shared" si="13"/>
        <v>46.693791543756141</v>
      </c>
      <c r="AB7" s="93">
        <f t="shared" si="14"/>
        <v>2</v>
      </c>
      <c r="AC7" s="91">
        <v>0</v>
      </c>
      <c r="AD7" s="88">
        <f t="shared" si="15"/>
        <v>0</v>
      </c>
      <c r="AE7" s="161">
        <v>0</v>
      </c>
      <c r="AF7" s="97">
        <v>10751.1019</v>
      </c>
      <c r="AG7" s="88">
        <f t="shared" si="16"/>
        <v>70.475921992789253</v>
      </c>
      <c r="AH7" s="93">
        <f t="shared" si="17"/>
        <v>4</v>
      </c>
      <c r="AI7" s="97">
        <v>5233.4403823499997</v>
      </c>
      <c r="AJ7" s="88">
        <f t="shared" si="18"/>
        <v>34.306393853490661</v>
      </c>
      <c r="AK7" s="86">
        <f t="shared" si="19"/>
        <v>3</v>
      </c>
      <c r="AL7" s="100">
        <f t="shared" si="20"/>
        <v>6</v>
      </c>
      <c r="AM7" s="104">
        <f t="shared" si="21"/>
        <v>6.7142857142857144</v>
      </c>
      <c r="AN7" s="143">
        <f t="shared" si="22"/>
        <v>4</v>
      </c>
      <c r="AO7" s="106">
        <v>2</v>
      </c>
      <c r="AP7" s="108">
        <f t="shared" si="23"/>
        <v>8</v>
      </c>
      <c r="AQ7" s="39">
        <f t="shared" si="24"/>
        <v>3</v>
      </c>
      <c r="AR7" s="39">
        <v>2</v>
      </c>
      <c r="AS7" s="130">
        <f t="shared" ref="AS7:AS27" si="28">AQ7-AR7</f>
        <v>1</v>
      </c>
      <c r="AT7" s="175">
        <f t="shared" ref="AT7:AT27" si="29">IF(AS7&lt;-1,1,IF(AS7&lt;1,2,IF(AS7=1,3,4)))</f>
        <v>3</v>
      </c>
      <c r="AU7" s="90">
        <v>3</v>
      </c>
      <c r="AV7" s="180">
        <v>4</v>
      </c>
      <c r="AW7" s="86">
        <f t="shared" si="25"/>
        <v>12</v>
      </c>
      <c r="AX7" s="203">
        <f t="shared" si="26"/>
        <v>3</v>
      </c>
    </row>
    <row r="8" spans="1:50" ht="14.5" x14ac:dyDescent="0.35">
      <c r="A8" s="6">
        <v>7</v>
      </c>
      <c r="B8" s="15" t="s">
        <v>32</v>
      </c>
      <c r="C8" s="92">
        <v>7545</v>
      </c>
      <c r="D8" s="86">
        <v>855</v>
      </c>
      <c r="E8" s="87">
        <f t="shared" si="0"/>
        <v>1</v>
      </c>
      <c r="F8" s="93">
        <f t="shared" si="1"/>
        <v>3</v>
      </c>
      <c r="G8" s="91">
        <v>229.62782000000001</v>
      </c>
      <c r="H8" s="88">
        <f t="shared" si="2"/>
        <v>3.0434436050364484</v>
      </c>
      <c r="I8" s="108">
        <f t="shared" si="3"/>
        <v>3</v>
      </c>
      <c r="J8" s="92">
        <v>12.932739999999999</v>
      </c>
      <c r="K8" s="87">
        <f t="shared" si="4"/>
        <v>2</v>
      </c>
      <c r="L8" s="93">
        <f t="shared" si="5"/>
        <v>6</v>
      </c>
      <c r="M8" s="92">
        <v>12</v>
      </c>
      <c r="N8" s="87">
        <f t="shared" si="27"/>
        <v>1</v>
      </c>
      <c r="O8" s="93">
        <f t="shared" si="6"/>
        <v>2</v>
      </c>
      <c r="P8" s="91">
        <v>21.718239999999998</v>
      </c>
      <c r="Q8" s="88">
        <f t="shared" si="7"/>
        <v>0.28784943671305496</v>
      </c>
      <c r="R8" s="87">
        <f t="shared" si="8"/>
        <v>1</v>
      </c>
      <c r="S8" s="88">
        <v>216.51510999999999</v>
      </c>
      <c r="T8" s="108">
        <f t="shared" si="9"/>
        <v>4</v>
      </c>
      <c r="U8" s="92">
        <v>831.6</v>
      </c>
      <c r="V8" s="86">
        <v>531.22</v>
      </c>
      <c r="W8" s="88">
        <f t="shared" si="10"/>
        <v>63.879268879268878</v>
      </c>
      <c r="X8" s="87">
        <f t="shared" si="11"/>
        <v>3</v>
      </c>
      <c r="Y8" s="93">
        <f t="shared" si="12"/>
        <v>9</v>
      </c>
      <c r="Z8" s="97">
        <v>6358.7039999999997</v>
      </c>
      <c r="AA8" s="89">
        <f t="shared" si="13"/>
        <v>84.277057654075534</v>
      </c>
      <c r="AB8" s="93">
        <f t="shared" si="14"/>
        <v>4</v>
      </c>
      <c r="AC8" s="91">
        <v>270.65278000000001</v>
      </c>
      <c r="AD8" s="88">
        <f t="shared" si="15"/>
        <v>3.5871806494367129</v>
      </c>
      <c r="AE8" s="161">
        <f>IF(AD8&lt;1,1,IF(AD8&lt;10,2,IF(AD8&lt;15,3,4)))</f>
        <v>2</v>
      </c>
      <c r="AF8" s="97">
        <v>5578.4973</v>
      </c>
      <c r="AG8" s="88">
        <f t="shared" si="16"/>
        <v>73.936345924453278</v>
      </c>
      <c r="AH8" s="93">
        <f t="shared" si="17"/>
        <v>4</v>
      </c>
      <c r="AI8" s="97">
        <v>6314.8845231200003</v>
      </c>
      <c r="AJ8" s="88">
        <f t="shared" si="18"/>
        <v>83.696282612591119</v>
      </c>
      <c r="AK8" s="86">
        <f t="shared" si="19"/>
        <v>4</v>
      </c>
      <c r="AL8" s="100">
        <f t="shared" si="20"/>
        <v>8</v>
      </c>
      <c r="AM8" s="104">
        <f t="shared" si="21"/>
        <v>5.1428571428571432</v>
      </c>
      <c r="AN8" s="143">
        <f t="shared" si="22"/>
        <v>4</v>
      </c>
      <c r="AO8" s="106">
        <v>3</v>
      </c>
      <c r="AP8" s="108">
        <f t="shared" si="23"/>
        <v>12</v>
      </c>
      <c r="AQ8" s="39">
        <f t="shared" si="24"/>
        <v>4</v>
      </c>
      <c r="AR8" s="39">
        <v>2</v>
      </c>
      <c r="AS8" s="130">
        <f t="shared" si="28"/>
        <v>2</v>
      </c>
      <c r="AT8" s="174">
        <f t="shared" si="29"/>
        <v>4</v>
      </c>
      <c r="AU8" s="90">
        <v>3</v>
      </c>
      <c r="AV8" s="180">
        <v>4</v>
      </c>
      <c r="AW8" s="86">
        <f t="shared" si="25"/>
        <v>12</v>
      </c>
      <c r="AX8" s="203">
        <f t="shared" si="26"/>
        <v>3</v>
      </c>
    </row>
    <row r="9" spans="1:50" ht="14.5" x14ac:dyDescent="0.35">
      <c r="A9" s="6">
        <v>8</v>
      </c>
      <c r="B9" s="15" t="s">
        <v>33</v>
      </c>
      <c r="C9" s="92">
        <v>3799</v>
      </c>
      <c r="D9" s="86">
        <v>445</v>
      </c>
      <c r="E9" s="87">
        <f t="shared" si="0"/>
        <v>1</v>
      </c>
      <c r="F9" s="93">
        <f t="shared" si="1"/>
        <v>3</v>
      </c>
      <c r="G9" s="91">
        <v>12.795802</v>
      </c>
      <c r="H9" s="88">
        <f t="shared" si="2"/>
        <v>0.33682026849170832</v>
      </c>
      <c r="I9" s="108">
        <f t="shared" si="3"/>
        <v>1</v>
      </c>
      <c r="J9" s="92">
        <v>8.4078900000000001</v>
      </c>
      <c r="K9" s="87">
        <f t="shared" si="4"/>
        <v>1</v>
      </c>
      <c r="L9" s="93">
        <f t="shared" si="5"/>
        <v>3</v>
      </c>
      <c r="M9" s="92">
        <v>7</v>
      </c>
      <c r="N9" s="87">
        <f t="shared" si="27"/>
        <v>1</v>
      </c>
      <c r="O9" s="93">
        <f t="shared" si="6"/>
        <v>2</v>
      </c>
      <c r="P9" s="91">
        <v>20.61111</v>
      </c>
      <c r="Q9" s="88">
        <f t="shared" si="7"/>
        <v>0.54254040536983417</v>
      </c>
      <c r="R9" s="87">
        <f t="shared" si="8"/>
        <v>1</v>
      </c>
      <c r="S9" s="88">
        <v>69.709509999999995</v>
      </c>
      <c r="T9" s="108">
        <f t="shared" si="9"/>
        <v>1</v>
      </c>
      <c r="U9" s="92">
        <v>485.02</v>
      </c>
      <c r="V9" s="86">
        <v>244.44</v>
      </c>
      <c r="W9" s="88">
        <f t="shared" si="10"/>
        <v>50.397921735186181</v>
      </c>
      <c r="X9" s="87">
        <f t="shared" si="11"/>
        <v>3</v>
      </c>
      <c r="Y9" s="93">
        <f t="shared" si="12"/>
        <v>9</v>
      </c>
      <c r="Z9" s="97">
        <v>3161.0758999999998</v>
      </c>
      <c r="AA9" s="89">
        <f t="shared" si="13"/>
        <v>83.208104764411686</v>
      </c>
      <c r="AB9" s="93">
        <f t="shared" si="14"/>
        <v>4</v>
      </c>
      <c r="AC9" s="91">
        <v>713.12683400000003</v>
      </c>
      <c r="AD9" s="88">
        <f t="shared" si="15"/>
        <v>18.771435483021847</v>
      </c>
      <c r="AE9" s="161">
        <f>IF(AD9&lt;1,1,IF(AD9&lt;10,2,IF(AD9&lt;15,3,4)))</f>
        <v>4</v>
      </c>
      <c r="AF9" s="97">
        <v>2507.4630000000002</v>
      </c>
      <c r="AG9" s="88">
        <f t="shared" si="16"/>
        <v>66.003237694130036</v>
      </c>
      <c r="AH9" s="93">
        <f t="shared" si="17"/>
        <v>4</v>
      </c>
      <c r="AI9" s="97">
        <v>2538.04267596</v>
      </c>
      <c r="AJ9" s="88">
        <f t="shared" si="18"/>
        <v>66.808177835219794</v>
      </c>
      <c r="AK9" s="86">
        <f t="shared" si="19"/>
        <v>4</v>
      </c>
      <c r="AL9" s="100">
        <f t="shared" si="20"/>
        <v>8</v>
      </c>
      <c r="AM9" s="104">
        <f t="shared" si="21"/>
        <v>4.7142857142857144</v>
      </c>
      <c r="AN9" s="143">
        <f t="shared" si="22"/>
        <v>4</v>
      </c>
      <c r="AO9" s="106">
        <v>4</v>
      </c>
      <c r="AP9" s="108">
        <f t="shared" si="23"/>
        <v>16</v>
      </c>
      <c r="AQ9" s="39">
        <f t="shared" si="24"/>
        <v>4</v>
      </c>
      <c r="AR9" s="39">
        <v>3</v>
      </c>
      <c r="AS9" s="130">
        <f t="shared" si="28"/>
        <v>1</v>
      </c>
      <c r="AT9" s="175">
        <f t="shared" si="29"/>
        <v>3</v>
      </c>
      <c r="AU9" s="90">
        <v>3</v>
      </c>
      <c r="AV9" s="180">
        <v>4</v>
      </c>
      <c r="AW9" s="86">
        <f t="shared" si="25"/>
        <v>12</v>
      </c>
      <c r="AX9" s="203">
        <f t="shared" si="26"/>
        <v>3</v>
      </c>
    </row>
    <row r="10" spans="1:50" ht="14.5" x14ac:dyDescent="0.35">
      <c r="A10" s="6">
        <v>9</v>
      </c>
      <c r="B10" s="15" t="s">
        <v>34</v>
      </c>
      <c r="C10" s="92">
        <v>13033</v>
      </c>
      <c r="D10" s="86">
        <v>6048</v>
      </c>
      <c r="E10" s="87">
        <f t="shared" si="0"/>
        <v>4</v>
      </c>
      <c r="F10" s="93">
        <f t="shared" si="1"/>
        <v>12</v>
      </c>
      <c r="G10" s="91">
        <v>16.965933</v>
      </c>
      <c r="H10" s="88">
        <f t="shared" si="2"/>
        <v>0.13017672830507174</v>
      </c>
      <c r="I10" s="108">
        <f t="shared" si="3"/>
        <v>1</v>
      </c>
      <c r="J10" s="92">
        <v>144.59032999999999</v>
      </c>
      <c r="K10" s="87">
        <f t="shared" si="4"/>
        <v>4</v>
      </c>
      <c r="L10" s="93">
        <f t="shared" si="5"/>
        <v>12</v>
      </c>
      <c r="M10" s="92">
        <v>1</v>
      </c>
      <c r="N10" s="87">
        <f t="shared" si="27"/>
        <v>1</v>
      </c>
      <c r="O10" s="93">
        <f t="shared" si="6"/>
        <v>2</v>
      </c>
      <c r="P10" s="91">
        <v>38.773687000000002</v>
      </c>
      <c r="Q10" s="88">
        <f t="shared" si="7"/>
        <v>0.29750392848921969</v>
      </c>
      <c r="R10" s="87">
        <f t="shared" si="8"/>
        <v>1</v>
      </c>
      <c r="S10" s="88">
        <v>311.91379000000001</v>
      </c>
      <c r="T10" s="108">
        <f t="shared" si="9"/>
        <v>4</v>
      </c>
      <c r="U10" s="92">
        <v>1148</v>
      </c>
      <c r="V10" s="86">
        <v>835.44</v>
      </c>
      <c r="W10" s="88">
        <f t="shared" si="10"/>
        <v>72.773519163763069</v>
      </c>
      <c r="X10" s="87">
        <f t="shared" si="11"/>
        <v>4</v>
      </c>
      <c r="Y10" s="93">
        <f t="shared" si="12"/>
        <v>12</v>
      </c>
      <c r="Z10" s="97">
        <v>3576.4594999999999</v>
      </c>
      <c r="AA10" s="89">
        <f t="shared" si="13"/>
        <v>27.441567559272617</v>
      </c>
      <c r="AB10" s="93">
        <f t="shared" si="14"/>
        <v>2</v>
      </c>
      <c r="AC10" s="91">
        <v>0</v>
      </c>
      <c r="AD10" s="88">
        <f t="shared" si="15"/>
        <v>0</v>
      </c>
      <c r="AE10" s="161">
        <v>0</v>
      </c>
      <c r="AF10" s="97">
        <v>3486.4195</v>
      </c>
      <c r="AG10" s="88">
        <f t="shared" si="16"/>
        <v>26.750705900406658</v>
      </c>
      <c r="AH10" s="93">
        <f t="shared" si="17"/>
        <v>2</v>
      </c>
      <c r="AI10" s="97">
        <v>3834.4667261899999</v>
      </c>
      <c r="AJ10" s="88">
        <f t="shared" si="18"/>
        <v>29.421213275454615</v>
      </c>
      <c r="AK10" s="86">
        <f t="shared" si="19"/>
        <v>2</v>
      </c>
      <c r="AL10" s="100">
        <f t="shared" si="20"/>
        <v>4</v>
      </c>
      <c r="AM10" s="104">
        <f t="shared" si="21"/>
        <v>6.5714285714285712</v>
      </c>
      <c r="AN10" s="143">
        <f t="shared" si="22"/>
        <v>4</v>
      </c>
      <c r="AO10" s="106">
        <v>2</v>
      </c>
      <c r="AP10" s="108">
        <f t="shared" si="23"/>
        <v>8</v>
      </c>
      <c r="AQ10" s="39">
        <f t="shared" si="24"/>
        <v>3</v>
      </c>
      <c r="AR10" s="39">
        <v>2</v>
      </c>
      <c r="AS10" s="130">
        <f t="shared" si="28"/>
        <v>1</v>
      </c>
      <c r="AT10" s="175">
        <f t="shared" si="29"/>
        <v>3</v>
      </c>
      <c r="AU10" s="90">
        <v>3</v>
      </c>
      <c r="AV10" s="180">
        <v>4</v>
      </c>
      <c r="AW10" s="86">
        <f t="shared" si="25"/>
        <v>12</v>
      </c>
      <c r="AX10" s="203">
        <f t="shared" si="26"/>
        <v>3</v>
      </c>
    </row>
    <row r="11" spans="1:50" ht="14.5" x14ac:dyDescent="0.35">
      <c r="A11" s="6">
        <v>10</v>
      </c>
      <c r="B11" s="15" t="s">
        <v>35</v>
      </c>
      <c r="C11" s="92">
        <v>10485</v>
      </c>
      <c r="D11" s="86">
        <v>2319</v>
      </c>
      <c r="E11" s="87">
        <f t="shared" si="0"/>
        <v>3</v>
      </c>
      <c r="F11" s="93">
        <f t="shared" si="1"/>
        <v>9</v>
      </c>
      <c r="G11" s="91">
        <v>5.8714149999999998</v>
      </c>
      <c r="H11" s="88">
        <f t="shared" si="2"/>
        <v>5.5998235574630427E-2</v>
      </c>
      <c r="I11" s="108">
        <f t="shared" si="3"/>
        <v>1</v>
      </c>
      <c r="J11" s="92">
        <v>39.47278</v>
      </c>
      <c r="K11" s="87">
        <f t="shared" si="4"/>
        <v>2</v>
      </c>
      <c r="L11" s="93">
        <f t="shared" si="5"/>
        <v>6</v>
      </c>
      <c r="M11" s="92">
        <v>46</v>
      </c>
      <c r="N11" s="87">
        <f t="shared" si="27"/>
        <v>2</v>
      </c>
      <c r="O11" s="93">
        <f t="shared" si="6"/>
        <v>4</v>
      </c>
      <c r="P11" s="91">
        <v>23.198617000000002</v>
      </c>
      <c r="Q11" s="88">
        <f t="shared" si="7"/>
        <v>0.22125528850739151</v>
      </c>
      <c r="R11" s="87">
        <f t="shared" si="8"/>
        <v>1</v>
      </c>
      <c r="S11" s="88">
        <v>71.486910000000009</v>
      </c>
      <c r="T11" s="108">
        <f t="shared" si="9"/>
        <v>1</v>
      </c>
      <c r="U11" s="92">
        <v>842.89</v>
      </c>
      <c r="V11" s="86">
        <v>586.21</v>
      </c>
      <c r="W11" s="88">
        <f t="shared" si="10"/>
        <v>69.547627804339839</v>
      </c>
      <c r="X11" s="87">
        <f t="shared" si="11"/>
        <v>3</v>
      </c>
      <c r="Y11" s="93">
        <f t="shared" si="12"/>
        <v>9</v>
      </c>
      <c r="Z11" s="97">
        <v>1139.2252000000001</v>
      </c>
      <c r="AA11" s="89">
        <f t="shared" si="13"/>
        <v>10.865285646161183</v>
      </c>
      <c r="AB11" s="93">
        <f t="shared" si="14"/>
        <v>1</v>
      </c>
      <c r="AC11" s="91">
        <v>0</v>
      </c>
      <c r="AD11" s="88">
        <f t="shared" si="15"/>
        <v>0</v>
      </c>
      <c r="AE11" s="161">
        <v>0</v>
      </c>
      <c r="AF11" s="97">
        <v>4395.1949000000004</v>
      </c>
      <c r="AG11" s="88">
        <f t="shared" si="16"/>
        <v>41.91888316642823</v>
      </c>
      <c r="AH11" s="93">
        <f t="shared" si="17"/>
        <v>3</v>
      </c>
      <c r="AI11" s="97">
        <v>2181.75274395</v>
      </c>
      <c r="AJ11" s="88">
        <f t="shared" si="18"/>
        <v>20.808323738197423</v>
      </c>
      <c r="AK11" s="86">
        <f t="shared" si="19"/>
        <v>2</v>
      </c>
      <c r="AL11" s="100">
        <f t="shared" si="20"/>
        <v>4</v>
      </c>
      <c r="AM11" s="104">
        <f t="shared" si="21"/>
        <v>5.1428571428571432</v>
      </c>
      <c r="AN11" s="143">
        <f t="shared" si="22"/>
        <v>4</v>
      </c>
      <c r="AO11" s="106">
        <v>1</v>
      </c>
      <c r="AP11" s="108">
        <f t="shared" si="23"/>
        <v>4</v>
      </c>
      <c r="AQ11" s="39">
        <f t="shared" si="24"/>
        <v>2</v>
      </c>
      <c r="AR11" s="39">
        <v>3</v>
      </c>
      <c r="AS11" s="130">
        <f t="shared" si="28"/>
        <v>-1</v>
      </c>
      <c r="AT11" s="176">
        <f t="shared" si="29"/>
        <v>2</v>
      </c>
      <c r="AU11" s="90">
        <v>3</v>
      </c>
      <c r="AV11" s="180">
        <v>4</v>
      </c>
      <c r="AW11" s="86">
        <f t="shared" si="25"/>
        <v>12</v>
      </c>
      <c r="AX11" s="203">
        <f t="shared" si="26"/>
        <v>3</v>
      </c>
    </row>
    <row r="12" spans="1:50" ht="14.5" x14ac:dyDescent="0.35">
      <c r="A12" s="6">
        <v>11</v>
      </c>
      <c r="B12" s="15" t="s">
        <v>36</v>
      </c>
      <c r="C12" s="92">
        <v>15990</v>
      </c>
      <c r="D12" s="86">
        <v>4519</v>
      </c>
      <c r="E12" s="87">
        <f t="shared" si="0"/>
        <v>4</v>
      </c>
      <c r="F12" s="93">
        <f t="shared" si="1"/>
        <v>12</v>
      </c>
      <c r="G12" s="91">
        <v>5.1070970000000004</v>
      </c>
      <c r="H12" s="88">
        <f t="shared" si="2"/>
        <v>3.1939318323952477E-2</v>
      </c>
      <c r="I12" s="108">
        <f t="shared" si="3"/>
        <v>1</v>
      </c>
      <c r="J12" s="92">
        <v>94.266499999999994</v>
      </c>
      <c r="K12" s="87">
        <f t="shared" si="4"/>
        <v>3</v>
      </c>
      <c r="L12" s="93">
        <f t="shared" si="5"/>
        <v>9</v>
      </c>
      <c r="M12" s="92">
        <v>1</v>
      </c>
      <c r="N12" s="87">
        <f t="shared" si="27"/>
        <v>1</v>
      </c>
      <c r="O12" s="93">
        <f t="shared" si="6"/>
        <v>2</v>
      </c>
      <c r="P12" s="91">
        <v>47.954402000000002</v>
      </c>
      <c r="Q12" s="88">
        <f t="shared" si="7"/>
        <v>0.29990245153220768</v>
      </c>
      <c r="R12" s="87">
        <f t="shared" si="8"/>
        <v>1</v>
      </c>
      <c r="S12" s="88">
        <v>115.56383</v>
      </c>
      <c r="T12" s="108">
        <f t="shared" si="9"/>
        <v>2</v>
      </c>
      <c r="U12" s="92">
        <v>1150.77</v>
      </c>
      <c r="V12" s="86">
        <v>834.71</v>
      </c>
      <c r="W12" s="88">
        <f t="shared" si="10"/>
        <v>72.53491140714479</v>
      </c>
      <c r="X12" s="87">
        <f t="shared" si="11"/>
        <v>4</v>
      </c>
      <c r="Y12" s="93">
        <f t="shared" si="12"/>
        <v>12</v>
      </c>
      <c r="Z12" s="97">
        <v>5258.35</v>
      </c>
      <c r="AA12" s="89">
        <f t="shared" si="13"/>
        <v>32.885240775484682</v>
      </c>
      <c r="AB12" s="93">
        <f t="shared" si="14"/>
        <v>2</v>
      </c>
      <c r="AC12" s="91">
        <v>0</v>
      </c>
      <c r="AD12" s="88">
        <f t="shared" si="15"/>
        <v>0</v>
      </c>
      <c r="AE12" s="161">
        <v>0</v>
      </c>
      <c r="AF12" s="97">
        <v>9533.7981</v>
      </c>
      <c r="AG12" s="88">
        <f t="shared" si="16"/>
        <v>59.623502814258913</v>
      </c>
      <c r="AH12" s="93">
        <f t="shared" si="17"/>
        <v>3</v>
      </c>
      <c r="AI12" s="97">
        <v>5575.5172682599996</v>
      </c>
      <c r="AJ12" s="88">
        <f t="shared" si="18"/>
        <v>34.868775911569728</v>
      </c>
      <c r="AK12" s="86">
        <f t="shared" si="19"/>
        <v>3</v>
      </c>
      <c r="AL12" s="100">
        <f t="shared" si="20"/>
        <v>6</v>
      </c>
      <c r="AM12" s="104">
        <f t="shared" si="21"/>
        <v>6.5714285714285712</v>
      </c>
      <c r="AN12" s="143">
        <f t="shared" si="22"/>
        <v>4</v>
      </c>
      <c r="AO12" s="106">
        <v>2</v>
      </c>
      <c r="AP12" s="108">
        <f t="shared" si="23"/>
        <v>8</v>
      </c>
      <c r="AQ12" s="39">
        <f t="shared" si="24"/>
        <v>3</v>
      </c>
      <c r="AR12" s="39">
        <v>2</v>
      </c>
      <c r="AS12" s="130">
        <f t="shared" si="28"/>
        <v>1</v>
      </c>
      <c r="AT12" s="175">
        <f t="shared" si="29"/>
        <v>3</v>
      </c>
      <c r="AU12" s="90">
        <v>3</v>
      </c>
      <c r="AV12" s="180">
        <v>4</v>
      </c>
      <c r="AW12" s="86">
        <f t="shared" si="25"/>
        <v>12</v>
      </c>
      <c r="AX12" s="203">
        <f t="shared" si="26"/>
        <v>3</v>
      </c>
    </row>
    <row r="13" spans="1:50" ht="14.5" x14ac:dyDescent="0.35">
      <c r="A13" s="6">
        <v>12</v>
      </c>
      <c r="B13" s="15" t="s">
        <v>53</v>
      </c>
      <c r="C13" s="92">
        <v>14509</v>
      </c>
      <c r="D13" s="86">
        <v>2234</v>
      </c>
      <c r="E13" s="87">
        <f t="shared" si="0"/>
        <v>3</v>
      </c>
      <c r="F13" s="93">
        <f t="shared" si="1"/>
        <v>9</v>
      </c>
      <c r="G13" s="91">
        <v>57.287332999999997</v>
      </c>
      <c r="H13" s="88">
        <f t="shared" si="2"/>
        <v>0.39483998208008819</v>
      </c>
      <c r="I13" s="108">
        <f t="shared" si="3"/>
        <v>1</v>
      </c>
      <c r="J13" s="92">
        <v>86.607559999999992</v>
      </c>
      <c r="K13" s="87">
        <f t="shared" si="4"/>
        <v>3</v>
      </c>
      <c r="L13" s="93">
        <f t="shared" si="5"/>
        <v>9</v>
      </c>
      <c r="M13" s="92">
        <v>100</v>
      </c>
      <c r="N13" s="87">
        <f t="shared" si="27"/>
        <v>4</v>
      </c>
      <c r="O13" s="93">
        <f t="shared" si="6"/>
        <v>8</v>
      </c>
      <c r="P13" s="91">
        <v>58.193221999999999</v>
      </c>
      <c r="Q13" s="88">
        <f t="shared" si="7"/>
        <v>0.40108361706526979</v>
      </c>
      <c r="R13" s="87">
        <f t="shared" si="8"/>
        <v>1</v>
      </c>
      <c r="S13" s="88">
        <v>101.77495</v>
      </c>
      <c r="T13" s="108">
        <f t="shared" si="9"/>
        <v>2</v>
      </c>
      <c r="U13" s="92">
        <v>749.42</v>
      </c>
      <c r="V13" s="86">
        <v>414.83</v>
      </c>
      <c r="W13" s="88">
        <f t="shared" si="10"/>
        <v>55.353473352726112</v>
      </c>
      <c r="X13" s="87">
        <f t="shared" si="11"/>
        <v>3</v>
      </c>
      <c r="Y13" s="93">
        <f t="shared" si="12"/>
        <v>9</v>
      </c>
      <c r="Z13" s="97">
        <v>5655.4958999999999</v>
      </c>
      <c r="AA13" s="89">
        <f t="shared" si="13"/>
        <v>38.979225997656627</v>
      </c>
      <c r="AB13" s="93">
        <f t="shared" si="14"/>
        <v>2</v>
      </c>
      <c r="AC13" s="91">
        <v>0</v>
      </c>
      <c r="AD13" s="88">
        <f t="shared" si="15"/>
        <v>0</v>
      </c>
      <c r="AE13" s="161">
        <v>0</v>
      </c>
      <c r="AF13" s="97">
        <v>1889.7266</v>
      </c>
      <c r="AG13" s="88">
        <f t="shared" si="16"/>
        <v>13.024513060858778</v>
      </c>
      <c r="AH13" s="93">
        <f t="shared" si="17"/>
        <v>2</v>
      </c>
      <c r="AI13" s="97">
        <v>2563.1264766600002</v>
      </c>
      <c r="AJ13" s="88">
        <f t="shared" si="18"/>
        <v>17.665769361499763</v>
      </c>
      <c r="AK13" s="86">
        <f t="shared" si="19"/>
        <v>2</v>
      </c>
      <c r="AL13" s="100">
        <f t="shared" si="20"/>
        <v>4</v>
      </c>
      <c r="AM13" s="104">
        <f t="shared" si="21"/>
        <v>6.1428571428571432</v>
      </c>
      <c r="AN13" s="143">
        <f t="shared" si="22"/>
        <v>4</v>
      </c>
      <c r="AO13" s="106">
        <v>1</v>
      </c>
      <c r="AP13" s="108">
        <f t="shared" si="23"/>
        <v>4</v>
      </c>
      <c r="AQ13" s="39">
        <f t="shared" si="24"/>
        <v>2</v>
      </c>
      <c r="AR13" s="39">
        <v>2</v>
      </c>
      <c r="AS13" s="130">
        <f t="shared" si="28"/>
        <v>0</v>
      </c>
      <c r="AT13" s="176">
        <f t="shared" si="29"/>
        <v>2</v>
      </c>
      <c r="AU13" s="90">
        <v>3</v>
      </c>
      <c r="AV13" s="180">
        <v>4</v>
      </c>
      <c r="AW13" s="86">
        <f t="shared" si="25"/>
        <v>12</v>
      </c>
      <c r="AX13" s="203">
        <f t="shared" si="26"/>
        <v>3</v>
      </c>
    </row>
    <row r="14" spans="1:50" ht="14.5" x14ac:dyDescent="0.35">
      <c r="A14" s="6">
        <v>13</v>
      </c>
      <c r="B14" s="15" t="s">
        <v>37</v>
      </c>
      <c r="C14" s="92">
        <v>4317</v>
      </c>
      <c r="D14" s="86">
        <v>621</v>
      </c>
      <c r="E14" s="87">
        <f t="shared" si="0"/>
        <v>1</v>
      </c>
      <c r="F14" s="93">
        <f t="shared" si="1"/>
        <v>3</v>
      </c>
      <c r="G14" s="91">
        <v>30.548378000000003</v>
      </c>
      <c r="H14" s="88">
        <f t="shared" si="2"/>
        <v>0.70762978920546682</v>
      </c>
      <c r="I14" s="108">
        <f t="shared" si="3"/>
        <v>1</v>
      </c>
      <c r="J14" s="92">
        <v>21.955749999999998</v>
      </c>
      <c r="K14" s="87">
        <f t="shared" si="4"/>
        <v>2</v>
      </c>
      <c r="L14" s="93">
        <f t="shared" si="5"/>
        <v>6</v>
      </c>
      <c r="M14" s="92">
        <v>5</v>
      </c>
      <c r="N14" s="87">
        <f t="shared" si="27"/>
        <v>1</v>
      </c>
      <c r="O14" s="93">
        <f t="shared" si="6"/>
        <v>2</v>
      </c>
      <c r="P14" s="91">
        <v>32.479649000000002</v>
      </c>
      <c r="Q14" s="88">
        <f t="shared" si="7"/>
        <v>0.75236620338197824</v>
      </c>
      <c r="R14" s="87">
        <f t="shared" si="8"/>
        <v>1</v>
      </c>
      <c r="S14" s="88">
        <v>105.44006</v>
      </c>
      <c r="T14" s="108">
        <f t="shared" si="9"/>
        <v>2</v>
      </c>
      <c r="U14" s="92">
        <v>479.89</v>
      </c>
      <c r="V14" s="86">
        <v>212.26</v>
      </c>
      <c r="W14" s="88">
        <f t="shared" si="10"/>
        <v>44.230969597199362</v>
      </c>
      <c r="X14" s="87">
        <f t="shared" si="11"/>
        <v>3</v>
      </c>
      <c r="Y14" s="93">
        <f t="shared" si="12"/>
        <v>9</v>
      </c>
      <c r="Z14" s="97">
        <v>3204.3173000000002</v>
      </c>
      <c r="AA14" s="89">
        <f t="shared" si="13"/>
        <v>74.225557099837857</v>
      </c>
      <c r="AB14" s="93">
        <f t="shared" si="14"/>
        <v>3</v>
      </c>
      <c r="AC14" s="91">
        <v>241.57947200000001</v>
      </c>
      <c r="AD14" s="88">
        <f t="shared" si="15"/>
        <v>5.5960035209636318</v>
      </c>
      <c r="AE14" s="161">
        <f>IF(AD14&lt;1,1,IF(AD14&lt;10,2,IF(AD14&lt;15,3,4)))</f>
        <v>2</v>
      </c>
      <c r="AF14" s="97">
        <v>1200.1425999999999</v>
      </c>
      <c r="AG14" s="88">
        <f t="shared" si="16"/>
        <v>27.800384526291406</v>
      </c>
      <c r="AH14" s="93">
        <f t="shared" si="17"/>
        <v>2</v>
      </c>
      <c r="AI14" s="97">
        <v>2892.0787194</v>
      </c>
      <c r="AJ14" s="88">
        <f t="shared" si="18"/>
        <v>66.992789423210567</v>
      </c>
      <c r="AK14" s="86">
        <f t="shared" si="19"/>
        <v>4</v>
      </c>
      <c r="AL14" s="100">
        <f t="shared" si="20"/>
        <v>8</v>
      </c>
      <c r="AM14" s="104">
        <f t="shared" si="21"/>
        <v>4.7142857142857144</v>
      </c>
      <c r="AN14" s="143">
        <f t="shared" si="22"/>
        <v>4</v>
      </c>
      <c r="AO14" s="106">
        <v>4</v>
      </c>
      <c r="AP14" s="108">
        <f t="shared" si="23"/>
        <v>16</v>
      </c>
      <c r="AQ14" s="39">
        <f t="shared" si="24"/>
        <v>4</v>
      </c>
      <c r="AR14" s="39">
        <v>2</v>
      </c>
      <c r="AS14" s="130">
        <f t="shared" si="28"/>
        <v>2</v>
      </c>
      <c r="AT14" s="174">
        <f t="shared" si="29"/>
        <v>4</v>
      </c>
      <c r="AU14" s="90">
        <v>3</v>
      </c>
      <c r="AV14" s="180">
        <v>4</v>
      </c>
      <c r="AW14" s="86">
        <f t="shared" si="25"/>
        <v>12</v>
      </c>
      <c r="AX14" s="203">
        <f t="shared" si="26"/>
        <v>3</v>
      </c>
    </row>
    <row r="15" spans="1:50" ht="14.5" x14ac:dyDescent="0.35">
      <c r="A15" s="6">
        <v>14</v>
      </c>
      <c r="B15" s="15" t="s">
        <v>38</v>
      </c>
      <c r="C15" s="92">
        <v>9427</v>
      </c>
      <c r="D15" s="86">
        <v>3206</v>
      </c>
      <c r="E15" s="87">
        <f t="shared" si="0"/>
        <v>4</v>
      </c>
      <c r="F15" s="93">
        <f t="shared" si="1"/>
        <v>12</v>
      </c>
      <c r="G15" s="91">
        <v>5.7012849999999995</v>
      </c>
      <c r="H15" s="88">
        <f t="shared" si="2"/>
        <v>6.0478253951416143E-2</v>
      </c>
      <c r="I15" s="108">
        <f t="shared" si="3"/>
        <v>1</v>
      </c>
      <c r="J15" s="92">
        <v>65.092939999999999</v>
      </c>
      <c r="K15" s="87">
        <f t="shared" si="4"/>
        <v>3</v>
      </c>
      <c r="L15" s="93">
        <f t="shared" si="5"/>
        <v>9</v>
      </c>
      <c r="M15" s="92">
        <v>0</v>
      </c>
      <c r="N15" s="87">
        <v>0</v>
      </c>
      <c r="O15" s="93">
        <f t="shared" si="6"/>
        <v>0</v>
      </c>
      <c r="P15" s="91">
        <v>100.110285</v>
      </c>
      <c r="Q15" s="88">
        <f t="shared" si="7"/>
        <v>1.0619527421236874</v>
      </c>
      <c r="R15" s="87">
        <f t="shared" si="8"/>
        <v>2</v>
      </c>
      <c r="S15" s="88">
        <v>159.41233</v>
      </c>
      <c r="T15" s="108">
        <f t="shared" si="9"/>
        <v>3</v>
      </c>
      <c r="U15" s="92">
        <v>1032.57</v>
      </c>
      <c r="V15" s="86">
        <v>621.96</v>
      </c>
      <c r="W15" s="88">
        <f t="shared" si="10"/>
        <v>60.23417298585084</v>
      </c>
      <c r="X15" s="87">
        <f t="shared" si="11"/>
        <v>3</v>
      </c>
      <c r="Y15" s="93">
        <f t="shared" si="12"/>
        <v>9</v>
      </c>
      <c r="Z15" s="97">
        <v>5918.7819</v>
      </c>
      <c r="AA15" s="89">
        <f t="shared" si="13"/>
        <v>62.785423782751671</v>
      </c>
      <c r="AB15" s="93">
        <f t="shared" si="14"/>
        <v>3</v>
      </c>
      <c r="AC15" s="91">
        <v>0</v>
      </c>
      <c r="AD15" s="88">
        <f t="shared" si="15"/>
        <v>0</v>
      </c>
      <c r="AE15" s="161">
        <v>0</v>
      </c>
      <c r="AF15" s="97">
        <v>2406.5888</v>
      </c>
      <c r="AG15" s="88">
        <f t="shared" si="16"/>
        <v>25.528681446907818</v>
      </c>
      <c r="AH15" s="93">
        <f t="shared" si="17"/>
        <v>2</v>
      </c>
      <c r="AI15" s="97">
        <v>3301.1751727599999</v>
      </c>
      <c r="AJ15" s="88">
        <f t="shared" si="18"/>
        <v>35.018300336904638</v>
      </c>
      <c r="AK15" s="86">
        <f t="shared" si="19"/>
        <v>3</v>
      </c>
      <c r="AL15" s="100">
        <f t="shared" si="20"/>
        <v>6</v>
      </c>
      <c r="AM15" s="104">
        <f t="shared" si="21"/>
        <v>5.8571428571428568</v>
      </c>
      <c r="AN15" s="143">
        <f t="shared" si="22"/>
        <v>4</v>
      </c>
      <c r="AO15" s="106">
        <v>3</v>
      </c>
      <c r="AP15" s="108">
        <f t="shared" si="23"/>
        <v>12</v>
      </c>
      <c r="AQ15" s="39">
        <f t="shared" si="24"/>
        <v>4</v>
      </c>
      <c r="AR15" s="39">
        <v>2</v>
      </c>
      <c r="AS15" s="130">
        <f t="shared" si="28"/>
        <v>2</v>
      </c>
      <c r="AT15" s="174">
        <f t="shared" si="29"/>
        <v>4</v>
      </c>
      <c r="AU15" s="90">
        <v>3</v>
      </c>
      <c r="AV15" s="180">
        <v>4</v>
      </c>
      <c r="AW15" s="86">
        <f t="shared" si="25"/>
        <v>12</v>
      </c>
      <c r="AX15" s="203">
        <f t="shared" si="26"/>
        <v>3</v>
      </c>
    </row>
    <row r="16" spans="1:50" ht="14.5" x14ac:dyDescent="0.35">
      <c r="A16" s="6">
        <v>15</v>
      </c>
      <c r="B16" s="15" t="s">
        <v>39</v>
      </c>
      <c r="C16" s="92">
        <v>4713</v>
      </c>
      <c r="D16" s="86">
        <v>1186</v>
      </c>
      <c r="E16" s="87">
        <f t="shared" si="0"/>
        <v>2</v>
      </c>
      <c r="F16" s="93">
        <f t="shared" si="1"/>
        <v>6</v>
      </c>
      <c r="G16" s="91">
        <v>8.6528050000000007</v>
      </c>
      <c r="H16" s="88">
        <f t="shared" si="2"/>
        <v>0.18359441969021856</v>
      </c>
      <c r="I16" s="108">
        <f t="shared" si="3"/>
        <v>1</v>
      </c>
      <c r="J16" s="92">
        <v>20.549759999999999</v>
      </c>
      <c r="K16" s="87">
        <f t="shared" si="4"/>
        <v>2</v>
      </c>
      <c r="L16" s="93">
        <f t="shared" si="5"/>
        <v>6</v>
      </c>
      <c r="M16" s="92">
        <v>0</v>
      </c>
      <c r="N16" s="87">
        <v>0</v>
      </c>
      <c r="O16" s="93">
        <f t="shared" si="6"/>
        <v>0</v>
      </c>
      <c r="P16" s="91">
        <v>93.529266000000007</v>
      </c>
      <c r="Q16" s="88">
        <f t="shared" si="7"/>
        <v>1.9844953532781668</v>
      </c>
      <c r="R16" s="87">
        <f t="shared" si="8"/>
        <v>2</v>
      </c>
      <c r="S16" s="88">
        <v>94.289670000000001</v>
      </c>
      <c r="T16" s="108">
        <f t="shared" si="9"/>
        <v>1</v>
      </c>
      <c r="U16" s="92">
        <v>798.55</v>
      </c>
      <c r="V16" s="86">
        <v>523.15</v>
      </c>
      <c r="W16" s="88">
        <f t="shared" si="10"/>
        <v>65.51249139064555</v>
      </c>
      <c r="X16" s="87">
        <f t="shared" si="11"/>
        <v>3</v>
      </c>
      <c r="Y16" s="93">
        <f t="shared" si="12"/>
        <v>9</v>
      </c>
      <c r="Z16" s="97">
        <v>258.00279999999998</v>
      </c>
      <c r="AA16" s="89">
        <f t="shared" si="13"/>
        <v>5.4742796520263104</v>
      </c>
      <c r="AB16" s="93">
        <f t="shared" si="14"/>
        <v>1</v>
      </c>
      <c r="AC16" s="91">
        <v>0</v>
      </c>
      <c r="AD16" s="88">
        <f t="shared" si="15"/>
        <v>0</v>
      </c>
      <c r="AE16" s="161">
        <v>0</v>
      </c>
      <c r="AF16" s="97">
        <v>873.41160000000002</v>
      </c>
      <c r="AG16" s="88">
        <f t="shared" si="16"/>
        <v>18.531966900063654</v>
      </c>
      <c r="AH16" s="93">
        <f t="shared" si="17"/>
        <v>2</v>
      </c>
      <c r="AI16" s="97">
        <v>1197.5702803900001</v>
      </c>
      <c r="AJ16" s="88">
        <f t="shared" si="18"/>
        <v>25.409935930193082</v>
      </c>
      <c r="AK16" s="86">
        <f t="shared" si="19"/>
        <v>2</v>
      </c>
      <c r="AL16" s="100">
        <f t="shared" si="20"/>
        <v>4</v>
      </c>
      <c r="AM16" s="104">
        <f t="shared" si="21"/>
        <v>4</v>
      </c>
      <c r="AN16" s="143">
        <f t="shared" si="22"/>
        <v>4</v>
      </c>
      <c r="AO16" s="106">
        <v>2</v>
      </c>
      <c r="AP16" s="108">
        <f t="shared" si="23"/>
        <v>8</v>
      </c>
      <c r="AQ16" s="39">
        <f t="shared" si="24"/>
        <v>3</v>
      </c>
      <c r="AR16" s="39">
        <v>2</v>
      </c>
      <c r="AS16" s="130">
        <f t="shared" si="28"/>
        <v>1</v>
      </c>
      <c r="AT16" s="175">
        <f t="shared" si="29"/>
        <v>3</v>
      </c>
      <c r="AU16" s="90">
        <v>3</v>
      </c>
      <c r="AV16" s="180">
        <v>4</v>
      </c>
      <c r="AW16" s="86">
        <f t="shared" si="25"/>
        <v>12</v>
      </c>
      <c r="AX16" s="203">
        <f t="shared" si="26"/>
        <v>3</v>
      </c>
    </row>
    <row r="17" spans="1:50" ht="14.5" x14ac:dyDescent="0.35">
      <c r="A17" s="6">
        <v>16</v>
      </c>
      <c r="B17" s="15" t="s">
        <v>40</v>
      </c>
      <c r="C17" s="92">
        <v>18654</v>
      </c>
      <c r="D17" s="86">
        <v>4824</v>
      </c>
      <c r="E17" s="87">
        <f t="shared" si="0"/>
        <v>4</v>
      </c>
      <c r="F17" s="93">
        <f t="shared" si="1"/>
        <v>12</v>
      </c>
      <c r="G17" s="91">
        <v>111.36596399999999</v>
      </c>
      <c r="H17" s="88">
        <f t="shared" si="2"/>
        <v>0.59700849147635893</v>
      </c>
      <c r="I17" s="108">
        <f t="shared" si="3"/>
        <v>1</v>
      </c>
      <c r="J17" s="92">
        <v>101.85378999999999</v>
      </c>
      <c r="K17" s="87">
        <f t="shared" si="4"/>
        <v>4</v>
      </c>
      <c r="L17" s="93">
        <f t="shared" si="5"/>
        <v>12</v>
      </c>
      <c r="M17" s="92">
        <v>73</v>
      </c>
      <c r="N17" s="87">
        <f t="shared" ref="N17:N26" si="30">IF(M17&lt;20,1,IF(M17&lt;50,2,IF(M17&lt;100,3,4)))</f>
        <v>3</v>
      </c>
      <c r="O17" s="93">
        <f t="shared" si="6"/>
        <v>6</v>
      </c>
      <c r="P17" s="91">
        <v>79.972158999999991</v>
      </c>
      <c r="Q17" s="88">
        <f t="shared" si="7"/>
        <v>0.42871319288088339</v>
      </c>
      <c r="R17" s="87">
        <f t="shared" si="8"/>
        <v>1</v>
      </c>
      <c r="S17" s="88">
        <v>538.33186000000001</v>
      </c>
      <c r="T17" s="108">
        <f t="shared" si="9"/>
        <v>4</v>
      </c>
      <c r="U17" s="92">
        <v>1292.9100000000001</v>
      </c>
      <c r="V17" s="86">
        <v>929.88</v>
      </c>
      <c r="W17" s="88">
        <f t="shared" si="10"/>
        <v>71.921479453326214</v>
      </c>
      <c r="X17" s="87">
        <f t="shared" si="11"/>
        <v>4</v>
      </c>
      <c r="Y17" s="93">
        <f t="shared" si="12"/>
        <v>12</v>
      </c>
      <c r="Z17" s="97">
        <v>13181.8609</v>
      </c>
      <c r="AA17" s="89">
        <f t="shared" si="13"/>
        <v>70.66506325721025</v>
      </c>
      <c r="AB17" s="93">
        <f t="shared" si="14"/>
        <v>3</v>
      </c>
      <c r="AC17" s="91">
        <v>0</v>
      </c>
      <c r="AD17" s="88">
        <f t="shared" si="15"/>
        <v>0</v>
      </c>
      <c r="AE17" s="161">
        <v>0</v>
      </c>
      <c r="AF17" s="97">
        <v>4600.8370000000004</v>
      </c>
      <c r="AG17" s="88">
        <f t="shared" si="16"/>
        <v>24.664077409670853</v>
      </c>
      <c r="AH17" s="93">
        <f t="shared" si="17"/>
        <v>2</v>
      </c>
      <c r="AI17" s="97">
        <v>11065.195860899999</v>
      </c>
      <c r="AJ17" s="88">
        <f t="shared" si="18"/>
        <v>59.318086527822445</v>
      </c>
      <c r="AK17" s="86">
        <f t="shared" si="19"/>
        <v>3</v>
      </c>
      <c r="AL17" s="100">
        <f t="shared" si="20"/>
        <v>6</v>
      </c>
      <c r="AM17" s="104">
        <f t="shared" si="21"/>
        <v>7.5714285714285712</v>
      </c>
      <c r="AN17" s="143">
        <f t="shared" si="22"/>
        <v>4</v>
      </c>
      <c r="AO17" s="106">
        <v>3</v>
      </c>
      <c r="AP17" s="108">
        <f t="shared" si="23"/>
        <v>12</v>
      </c>
      <c r="AQ17" s="39">
        <f t="shared" si="24"/>
        <v>4</v>
      </c>
      <c r="AR17" s="39">
        <v>2</v>
      </c>
      <c r="AS17" s="130">
        <f t="shared" si="28"/>
        <v>2</v>
      </c>
      <c r="AT17" s="174">
        <f t="shared" si="29"/>
        <v>4</v>
      </c>
      <c r="AU17" s="90">
        <v>3</v>
      </c>
      <c r="AV17" s="180">
        <v>4</v>
      </c>
      <c r="AW17" s="86">
        <f t="shared" si="25"/>
        <v>12</v>
      </c>
      <c r="AX17" s="203">
        <f t="shared" si="26"/>
        <v>3</v>
      </c>
    </row>
    <row r="18" spans="1:50" ht="14.5" x14ac:dyDescent="0.35">
      <c r="A18" s="6">
        <v>17</v>
      </c>
      <c r="B18" s="15" t="s">
        <v>41</v>
      </c>
      <c r="C18" s="92">
        <v>10456</v>
      </c>
      <c r="D18" s="86">
        <v>3541</v>
      </c>
      <c r="E18" s="87">
        <f t="shared" si="0"/>
        <v>4</v>
      </c>
      <c r="F18" s="93">
        <f t="shared" si="1"/>
        <v>12</v>
      </c>
      <c r="G18" s="91">
        <v>6.6885389999999996</v>
      </c>
      <c r="H18" s="88">
        <f t="shared" si="2"/>
        <v>6.3968429609793417E-2</v>
      </c>
      <c r="I18" s="108">
        <f t="shared" si="3"/>
        <v>1</v>
      </c>
      <c r="J18" s="92">
        <v>93.15204</v>
      </c>
      <c r="K18" s="87">
        <f t="shared" si="4"/>
        <v>3</v>
      </c>
      <c r="L18" s="93">
        <f t="shared" si="5"/>
        <v>9</v>
      </c>
      <c r="M18" s="92">
        <v>12</v>
      </c>
      <c r="N18" s="87">
        <f t="shared" si="30"/>
        <v>1</v>
      </c>
      <c r="O18" s="93">
        <f t="shared" si="6"/>
        <v>2</v>
      </c>
      <c r="P18" s="91">
        <v>124.455451</v>
      </c>
      <c r="Q18" s="88">
        <f t="shared" si="7"/>
        <v>1.1902778404743688</v>
      </c>
      <c r="R18" s="87">
        <f t="shared" si="8"/>
        <v>2</v>
      </c>
      <c r="S18" s="88">
        <v>245.11726000000002</v>
      </c>
      <c r="T18" s="108">
        <f t="shared" si="9"/>
        <v>4</v>
      </c>
      <c r="U18" s="92">
        <v>1350.37</v>
      </c>
      <c r="V18" s="86">
        <v>986.32</v>
      </c>
      <c r="W18" s="88">
        <f t="shared" si="10"/>
        <v>73.040722172441647</v>
      </c>
      <c r="X18" s="87">
        <f t="shared" si="11"/>
        <v>4</v>
      </c>
      <c r="Y18" s="93">
        <f t="shared" si="12"/>
        <v>12</v>
      </c>
      <c r="Z18" s="97">
        <v>761.88329999999996</v>
      </c>
      <c r="AA18" s="89">
        <f t="shared" si="13"/>
        <v>7.2865656082631975</v>
      </c>
      <c r="AB18" s="93">
        <f t="shared" si="14"/>
        <v>1</v>
      </c>
      <c r="AC18" s="91">
        <v>0</v>
      </c>
      <c r="AD18" s="88">
        <f t="shared" si="15"/>
        <v>0</v>
      </c>
      <c r="AE18" s="161">
        <v>0</v>
      </c>
      <c r="AF18" s="97">
        <v>3468.7725999999998</v>
      </c>
      <c r="AG18" s="88">
        <f t="shared" si="16"/>
        <v>33.174948355011473</v>
      </c>
      <c r="AH18" s="93">
        <f t="shared" si="17"/>
        <v>3</v>
      </c>
      <c r="AI18" s="97">
        <v>3091.3050877400001</v>
      </c>
      <c r="AJ18" s="88">
        <f t="shared" si="18"/>
        <v>29.564891810826321</v>
      </c>
      <c r="AK18" s="86">
        <f t="shared" si="19"/>
        <v>2</v>
      </c>
      <c r="AL18" s="100">
        <f t="shared" si="20"/>
        <v>4</v>
      </c>
      <c r="AM18" s="104">
        <f t="shared" si="21"/>
        <v>6.1428571428571432</v>
      </c>
      <c r="AN18" s="143">
        <f t="shared" si="22"/>
        <v>4</v>
      </c>
      <c r="AO18" s="106">
        <v>3</v>
      </c>
      <c r="AP18" s="108">
        <f t="shared" si="23"/>
        <v>12</v>
      </c>
      <c r="AQ18" s="39">
        <f t="shared" si="24"/>
        <v>4</v>
      </c>
      <c r="AR18" s="39">
        <v>2</v>
      </c>
      <c r="AS18" s="130">
        <f t="shared" si="28"/>
        <v>2</v>
      </c>
      <c r="AT18" s="174">
        <f t="shared" si="29"/>
        <v>4</v>
      </c>
      <c r="AU18" s="90">
        <v>3</v>
      </c>
      <c r="AV18" s="180">
        <v>4</v>
      </c>
      <c r="AW18" s="86">
        <f t="shared" si="25"/>
        <v>12</v>
      </c>
      <c r="AX18" s="203">
        <f t="shared" si="26"/>
        <v>3</v>
      </c>
    </row>
    <row r="19" spans="1:50" ht="14.5" x14ac:dyDescent="0.35">
      <c r="A19" s="6">
        <v>18</v>
      </c>
      <c r="B19" s="15" t="s">
        <v>42</v>
      </c>
      <c r="C19" s="92">
        <v>6666</v>
      </c>
      <c r="D19" s="86">
        <v>2486</v>
      </c>
      <c r="E19" s="87">
        <f t="shared" si="0"/>
        <v>3</v>
      </c>
      <c r="F19" s="93">
        <f t="shared" si="1"/>
        <v>9</v>
      </c>
      <c r="G19" s="91">
        <v>4.7610739999999998</v>
      </c>
      <c r="H19" s="88">
        <f t="shared" si="2"/>
        <v>7.1423252325232528E-2</v>
      </c>
      <c r="I19" s="108">
        <f t="shared" si="3"/>
        <v>1</v>
      </c>
      <c r="J19" s="92">
        <v>41.829589999999996</v>
      </c>
      <c r="K19" s="87">
        <f t="shared" si="4"/>
        <v>2</v>
      </c>
      <c r="L19" s="93">
        <f t="shared" si="5"/>
        <v>6</v>
      </c>
      <c r="M19" s="92">
        <v>5</v>
      </c>
      <c r="N19" s="87">
        <f t="shared" si="30"/>
        <v>1</v>
      </c>
      <c r="O19" s="93">
        <f t="shared" si="6"/>
        <v>2</v>
      </c>
      <c r="P19" s="91">
        <v>94.019373999999999</v>
      </c>
      <c r="Q19" s="88">
        <f t="shared" si="7"/>
        <v>1.4104316531653165</v>
      </c>
      <c r="R19" s="87">
        <f t="shared" si="8"/>
        <v>2</v>
      </c>
      <c r="S19" s="88">
        <v>160.30731</v>
      </c>
      <c r="T19" s="108">
        <f t="shared" si="9"/>
        <v>3</v>
      </c>
      <c r="U19" s="92">
        <v>841.48</v>
      </c>
      <c r="V19" s="86">
        <v>508.37</v>
      </c>
      <c r="W19" s="88">
        <f t="shared" si="10"/>
        <v>60.413794742596373</v>
      </c>
      <c r="X19" s="87">
        <f t="shared" si="11"/>
        <v>3</v>
      </c>
      <c r="Y19" s="93">
        <f t="shared" si="12"/>
        <v>9</v>
      </c>
      <c r="Z19" s="97">
        <v>212.42449999999999</v>
      </c>
      <c r="AA19" s="89">
        <f t="shared" si="13"/>
        <v>3.1866861686168617</v>
      </c>
      <c r="AB19" s="93">
        <f t="shared" si="14"/>
        <v>1</v>
      </c>
      <c r="AC19" s="91">
        <v>0</v>
      </c>
      <c r="AD19" s="88">
        <f t="shared" si="15"/>
        <v>0</v>
      </c>
      <c r="AE19" s="161">
        <v>0</v>
      </c>
      <c r="AF19" s="97">
        <v>2055.6257999999998</v>
      </c>
      <c r="AG19" s="88">
        <f t="shared" si="16"/>
        <v>30.837470747074704</v>
      </c>
      <c r="AH19" s="93">
        <f t="shared" si="17"/>
        <v>3</v>
      </c>
      <c r="AI19" s="97">
        <v>1951.34478403</v>
      </c>
      <c r="AJ19" s="88">
        <f t="shared" si="18"/>
        <v>29.273099070357034</v>
      </c>
      <c r="AK19" s="86">
        <f t="shared" si="19"/>
        <v>2</v>
      </c>
      <c r="AL19" s="100">
        <f t="shared" si="20"/>
        <v>4</v>
      </c>
      <c r="AM19" s="104">
        <f t="shared" si="21"/>
        <v>4.8571428571428568</v>
      </c>
      <c r="AN19" s="143">
        <f t="shared" si="22"/>
        <v>4</v>
      </c>
      <c r="AO19" s="106">
        <v>2</v>
      </c>
      <c r="AP19" s="108">
        <f t="shared" si="23"/>
        <v>8</v>
      </c>
      <c r="AQ19" s="39">
        <f t="shared" si="24"/>
        <v>3</v>
      </c>
      <c r="AR19" s="39">
        <v>2</v>
      </c>
      <c r="AS19" s="130">
        <f t="shared" si="28"/>
        <v>1</v>
      </c>
      <c r="AT19" s="175">
        <f t="shared" si="29"/>
        <v>3</v>
      </c>
      <c r="AU19" s="90">
        <v>3</v>
      </c>
      <c r="AV19" s="180">
        <v>4</v>
      </c>
      <c r="AW19" s="86">
        <f t="shared" si="25"/>
        <v>12</v>
      </c>
      <c r="AX19" s="203">
        <f t="shared" si="26"/>
        <v>3</v>
      </c>
    </row>
    <row r="20" spans="1:50" ht="14.5" x14ac:dyDescent="0.35">
      <c r="A20" s="6">
        <v>19</v>
      </c>
      <c r="B20" s="15" t="s">
        <v>43</v>
      </c>
      <c r="C20" s="92">
        <v>12234</v>
      </c>
      <c r="D20" s="86">
        <v>3162</v>
      </c>
      <c r="E20" s="87">
        <f t="shared" si="0"/>
        <v>4</v>
      </c>
      <c r="F20" s="93">
        <f t="shared" si="1"/>
        <v>12</v>
      </c>
      <c r="G20" s="91">
        <v>5.4012799999999999</v>
      </c>
      <c r="H20" s="88">
        <f t="shared" si="2"/>
        <v>4.4149746607814289E-2</v>
      </c>
      <c r="I20" s="108">
        <f t="shared" si="3"/>
        <v>1</v>
      </c>
      <c r="J20" s="92">
        <v>62.112900000000003</v>
      </c>
      <c r="K20" s="87">
        <f t="shared" si="4"/>
        <v>3</v>
      </c>
      <c r="L20" s="93">
        <f t="shared" si="5"/>
        <v>9</v>
      </c>
      <c r="M20" s="92">
        <v>5</v>
      </c>
      <c r="N20" s="87">
        <f t="shared" si="30"/>
        <v>1</v>
      </c>
      <c r="O20" s="93">
        <f t="shared" si="6"/>
        <v>2</v>
      </c>
      <c r="P20" s="91">
        <v>42.210588000000001</v>
      </c>
      <c r="Q20" s="88">
        <f t="shared" si="7"/>
        <v>0.34502687591956843</v>
      </c>
      <c r="R20" s="87">
        <f t="shared" si="8"/>
        <v>1</v>
      </c>
      <c r="S20" s="88">
        <v>84.135220000000004</v>
      </c>
      <c r="T20" s="108">
        <f t="shared" si="9"/>
        <v>1</v>
      </c>
      <c r="U20" s="92">
        <v>964.89</v>
      </c>
      <c r="V20" s="86">
        <v>653.19000000000005</v>
      </c>
      <c r="W20" s="88">
        <f t="shared" si="10"/>
        <v>67.695799521188945</v>
      </c>
      <c r="X20" s="87">
        <f t="shared" si="11"/>
        <v>3</v>
      </c>
      <c r="Y20" s="93">
        <f t="shared" si="12"/>
        <v>9</v>
      </c>
      <c r="Z20" s="97">
        <v>1577.7176999999999</v>
      </c>
      <c r="AA20" s="89">
        <f t="shared" si="13"/>
        <v>12.896172143207455</v>
      </c>
      <c r="AB20" s="93">
        <f t="shared" si="14"/>
        <v>1</v>
      </c>
      <c r="AC20" s="91">
        <v>0</v>
      </c>
      <c r="AD20" s="88">
        <f t="shared" si="15"/>
        <v>0</v>
      </c>
      <c r="AE20" s="161">
        <v>0</v>
      </c>
      <c r="AF20" s="97">
        <v>2674.0374999999999</v>
      </c>
      <c r="AG20" s="88">
        <f t="shared" si="16"/>
        <v>21.857426025829653</v>
      </c>
      <c r="AH20" s="93">
        <f t="shared" si="17"/>
        <v>2</v>
      </c>
      <c r="AI20" s="97">
        <v>1360.25809706</v>
      </c>
      <c r="AJ20" s="88">
        <f t="shared" si="18"/>
        <v>11.118670075690698</v>
      </c>
      <c r="AK20" s="86">
        <f t="shared" si="19"/>
        <v>2</v>
      </c>
      <c r="AL20" s="100">
        <f t="shared" si="20"/>
        <v>4</v>
      </c>
      <c r="AM20" s="104">
        <f t="shared" si="21"/>
        <v>5.5714285714285712</v>
      </c>
      <c r="AN20" s="143">
        <f t="shared" si="22"/>
        <v>4</v>
      </c>
      <c r="AO20" s="106">
        <v>1</v>
      </c>
      <c r="AP20" s="108">
        <f t="shared" si="23"/>
        <v>4</v>
      </c>
      <c r="AQ20" s="39">
        <f t="shared" si="24"/>
        <v>2</v>
      </c>
      <c r="AR20" s="39">
        <v>2</v>
      </c>
      <c r="AS20" s="130">
        <f t="shared" si="28"/>
        <v>0</v>
      </c>
      <c r="AT20" s="176">
        <f t="shared" si="29"/>
        <v>2</v>
      </c>
      <c r="AU20" s="90">
        <v>3</v>
      </c>
      <c r="AV20" s="180">
        <v>4</v>
      </c>
      <c r="AW20" s="86">
        <f t="shared" si="25"/>
        <v>12</v>
      </c>
      <c r="AX20" s="203">
        <f t="shared" si="26"/>
        <v>3</v>
      </c>
    </row>
    <row r="21" spans="1:50" ht="14.5" x14ac:dyDescent="0.35">
      <c r="A21" s="6">
        <v>20</v>
      </c>
      <c r="B21" s="15" t="s">
        <v>44</v>
      </c>
      <c r="C21" s="92">
        <v>5788</v>
      </c>
      <c r="D21" s="86">
        <v>860</v>
      </c>
      <c r="E21" s="87">
        <f t="shared" si="0"/>
        <v>1</v>
      </c>
      <c r="F21" s="93">
        <f t="shared" si="1"/>
        <v>3</v>
      </c>
      <c r="G21" s="91">
        <v>20.998054</v>
      </c>
      <c r="H21" s="88">
        <f t="shared" si="2"/>
        <v>0.36278600552868007</v>
      </c>
      <c r="I21" s="108">
        <f t="shared" si="3"/>
        <v>1</v>
      </c>
      <c r="J21" s="92">
        <v>50.648710000000001</v>
      </c>
      <c r="K21" s="87">
        <f t="shared" si="4"/>
        <v>3</v>
      </c>
      <c r="L21" s="93">
        <f t="shared" si="5"/>
        <v>9</v>
      </c>
      <c r="M21" s="92">
        <v>83</v>
      </c>
      <c r="N21" s="87">
        <f t="shared" si="30"/>
        <v>3</v>
      </c>
      <c r="O21" s="93">
        <f t="shared" si="6"/>
        <v>6</v>
      </c>
      <c r="P21" s="91">
        <v>29.004345000000001</v>
      </c>
      <c r="Q21" s="88">
        <f t="shared" si="7"/>
        <v>0.50111169661368349</v>
      </c>
      <c r="R21" s="87">
        <f t="shared" si="8"/>
        <v>1</v>
      </c>
      <c r="S21" s="88">
        <v>92.129460000000009</v>
      </c>
      <c r="T21" s="108">
        <f t="shared" si="9"/>
        <v>1</v>
      </c>
      <c r="U21" s="92">
        <v>592.07000000000005</v>
      </c>
      <c r="V21" s="86">
        <v>393.64</v>
      </c>
      <c r="W21" s="88">
        <f t="shared" si="10"/>
        <v>66.485381796071408</v>
      </c>
      <c r="X21" s="87">
        <f t="shared" si="11"/>
        <v>3</v>
      </c>
      <c r="Y21" s="93">
        <f t="shared" si="12"/>
        <v>9</v>
      </c>
      <c r="Z21" s="97">
        <v>5125.0684000000001</v>
      </c>
      <c r="AA21" s="89">
        <f t="shared" si="13"/>
        <v>88.546447823082246</v>
      </c>
      <c r="AB21" s="93">
        <f t="shared" si="14"/>
        <v>4</v>
      </c>
      <c r="AC21" s="91">
        <v>0</v>
      </c>
      <c r="AD21" s="88">
        <f t="shared" si="15"/>
        <v>0</v>
      </c>
      <c r="AE21" s="161">
        <v>0</v>
      </c>
      <c r="AF21" s="97">
        <v>573.96069999999997</v>
      </c>
      <c r="AG21" s="88">
        <f t="shared" si="16"/>
        <v>9.916390808569453</v>
      </c>
      <c r="AH21" s="93">
        <f t="shared" si="17"/>
        <v>1</v>
      </c>
      <c r="AI21" s="97">
        <v>2533.9149443699998</v>
      </c>
      <c r="AJ21" s="88">
        <f t="shared" si="18"/>
        <v>43.778765452142359</v>
      </c>
      <c r="AK21" s="86">
        <f t="shared" si="19"/>
        <v>3</v>
      </c>
      <c r="AL21" s="100">
        <f t="shared" si="20"/>
        <v>6</v>
      </c>
      <c r="AM21" s="104">
        <f t="shared" si="21"/>
        <v>5.4285714285714288</v>
      </c>
      <c r="AN21" s="143">
        <f t="shared" si="22"/>
        <v>4</v>
      </c>
      <c r="AO21" s="106">
        <v>3</v>
      </c>
      <c r="AP21" s="108">
        <f t="shared" si="23"/>
        <v>12</v>
      </c>
      <c r="AQ21" s="39">
        <f t="shared" si="24"/>
        <v>4</v>
      </c>
      <c r="AR21" s="39">
        <v>1</v>
      </c>
      <c r="AS21" s="130">
        <f t="shared" si="28"/>
        <v>3</v>
      </c>
      <c r="AT21" s="174">
        <f t="shared" si="29"/>
        <v>4</v>
      </c>
      <c r="AU21" s="90">
        <v>3</v>
      </c>
      <c r="AV21" s="180">
        <v>4</v>
      </c>
      <c r="AW21" s="86">
        <f t="shared" si="25"/>
        <v>12</v>
      </c>
      <c r="AX21" s="203">
        <f t="shared" si="26"/>
        <v>3</v>
      </c>
    </row>
    <row r="22" spans="1:50" ht="14.5" x14ac:dyDescent="0.35">
      <c r="A22" s="6">
        <v>21</v>
      </c>
      <c r="B22" s="15" t="s">
        <v>45</v>
      </c>
      <c r="C22" s="92">
        <v>11055</v>
      </c>
      <c r="D22" s="86">
        <v>4020</v>
      </c>
      <c r="E22" s="87">
        <f t="shared" si="0"/>
        <v>4</v>
      </c>
      <c r="F22" s="93">
        <f t="shared" si="1"/>
        <v>12</v>
      </c>
      <c r="G22" s="91">
        <v>18.500485999999999</v>
      </c>
      <c r="H22" s="88">
        <f t="shared" si="2"/>
        <v>0.16734948891904114</v>
      </c>
      <c r="I22" s="108">
        <f t="shared" si="3"/>
        <v>1</v>
      </c>
      <c r="J22" s="92">
        <v>82.737390000000005</v>
      </c>
      <c r="K22" s="87">
        <f t="shared" si="4"/>
        <v>3</v>
      </c>
      <c r="L22" s="93">
        <f t="shared" si="5"/>
        <v>9</v>
      </c>
      <c r="M22" s="92">
        <v>2</v>
      </c>
      <c r="N22" s="87">
        <f t="shared" si="30"/>
        <v>1</v>
      </c>
      <c r="O22" s="93">
        <f t="shared" si="6"/>
        <v>2</v>
      </c>
      <c r="P22" s="91">
        <v>38.341051</v>
      </c>
      <c r="Q22" s="88">
        <f t="shared" si="7"/>
        <v>0.34682090456806874</v>
      </c>
      <c r="R22" s="87">
        <f t="shared" si="8"/>
        <v>1</v>
      </c>
      <c r="S22" s="88">
        <v>212.04906</v>
      </c>
      <c r="T22" s="108">
        <f t="shared" si="9"/>
        <v>4</v>
      </c>
      <c r="U22" s="92">
        <v>966.22</v>
      </c>
      <c r="V22" s="86">
        <v>681.69</v>
      </c>
      <c r="W22" s="88">
        <f t="shared" si="10"/>
        <v>70.55225517997971</v>
      </c>
      <c r="X22" s="87">
        <f t="shared" si="11"/>
        <v>4</v>
      </c>
      <c r="Y22" s="93">
        <f t="shared" si="12"/>
        <v>12</v>
      </c>
      <c r="Z22" s="97">
        <v>6265.7129999999997</v>
      </c>
      <c r="AA22" s="89">
        <f t="shared" si="13"/>
        <v>56.677639077340572</v>
      </c>
      <c r="AB22" s="93">
        <f t="shared" si="14"/>
        <v>3</v>
      </c>
      <c r="AC22" s="91">
        <v>0</v>
      </c>
      <c r="AD22" s="88">
        <f t="shared" si="15"/>
        <v>0</v>
      </c>
      <c r="AE22" s="161">
        <v>0</v>
      </c>
      <c r="AF22" s="97">
        <v>213.61609999999999</v>
      </c>
      <c r="AG22" s="88">
        <f t="shared" si="16"/>
        <v>1.9323030303030304</v>
      </c>
      <c r="AH22" s="93">
        <f t="shared" si="17"/>
        <v>1</v>
      </c>
      <c r="AI22" s="97">
        <v>4542.3955026200001</v>
      </c>
      <c r="AJ22" s="88">
        <f t="shared" si="18"/>
        <v>41.089059272908187</v>
      </c>
      <c r="AK22" s="86">
        <f t="shared" si="19"/>
        <v>3</v>
      </c>
      <c r="AL22" s="100">
        <f t="shared" si="20"/>
        <v>6</v>
      </c>
      <c r="AM22" s="104">
        <f t="shared" si="21"/>
        <v>6.4285714285714288</v>
      </c>
      <c r="AN22" s="143">
        <f t="shared" si="22"/>
        <v>4</v>
      </c>
      <c r="AO22" s="106">
        <v>3</v>
      </c>
      <c r="AP22" s="108">
        <f t="shared" si="23"/>
        <v>12</v>
      </c>
      <c r="AQ22" s="39">
        <f t="shared" si="24"/>
        <v>4</v>
      </c>
      <c r="AR22" s="39">
        <v>2</v>
      </c>
      <c r="AS22" s="130">
        <f t="shared" si="28"/>
        <v>2</v>
      </c>
      <c r="AT22" s="174">
        <f t="shared" si="29"/>
        <v>4</v>
      </c>
      <c r="AU22" s="90">
        <v>3</v>
      </c>
      <c r="AV22" s="180">
        <v>4</v>
      </c>
      <c r="AW22" s="86">
        <f t="shared" si="25"/>
        <v>12</v>
      </c>
      <c r="AX22" s="203">
        <f t="shared" si="26"/>
        <v>3</v>
      </c>
    </row>
    <row r="23" spans="1:50" ht="14.5" x14ac:dyDescent="0.35">
      <c r="A23" s="6">
        <v>22</v>
      </c>
      <c r="B23" s="15" t="s">
        <v>46</v>
      </c>
      <c r="C23" s="92">
        <v>10930</v>
      </c>
      <c r="D23" s="86">
        <v>1338</v>
      </c>
      <c r="E23" s="87">
        <f t="shared" si="0"/>
        <v>2</v>
      </c>
      <c r="F23" s="93">
        <f t="shared" si="1"/>
        <v>6</v>
      </c>
      <c r="G23" s="91">
        <v>31.432511999999999</v>
      </c>
      <c r="H23" s="88">
        <f t="shared" si="2"/>
        <v>0.28758016468435499</v>
      </c>
      <c r="I23" s="108">
        <f t="shared" si="3"/>
        <v>1</v>
      </c>
      <c r="J23" s="92">
        <v>57.626649999999998</v>
      </c>
      <c r="K23" s="87">
        <f t="shared" si="4"/>
        <v>3</v>
      </c>
      <c r="L23" s="93">
        <f t="shared" si="5"/>
        <v>9</v>
      </c>
      <c r="M23" s="92">
        <v>125</v>
      </c>
      <c r="N23" s="87">
        <f t="shared" si="30"/>
        <v>4</v>
      </c>
      <c r="O23" s="93">
        <f t="shared" si="6"/>
        <v>8</v>
      </c>
      <c r="P23" s="91">
        <v>122.538026</v>
      </c>
      <c r="Q23" s="88">
        <f t="shared" si="7"/>
        <v>1.1211164318389752</v>
      </c>
      <c r="R23" s="87">
        <f t="shared" si="8"/>
        <v>2</v>
      </c>
      <c r="S23" s="88">
        <v>213.83833999999999</v>
      </c>
      <c r="T23" s="108">
        <f t="shared" si="9"/>
        <v>4</v>
      </c>
      <c r="U23" s="92">
        <v>3197.63</v>
      </c>
      <c r="V23" s="86">
        <v>1293.1300000000001</v>
      </c>
      <c r="W23" s="88">
        <f t="shared" si="10"/>
        <v>40.440263570206689</v>
      </c>
      <c r="X23" s="87">
        <f t="shared" si="11"/>
        <v>3</v>
      </c>
      <c r="Y23" s="93">
        <f t="shared" si="12"/>
        <v>9</v>
      </c>
      <c r="Z23" s="97">
        <v>4473.2782999999999</v>
      </c>
      <c r="AA23" s="89">
        <f t="shared" si="13"/>
        <v>40.926608417200363</v>
      </c>
      <c r="AB23" s="93">
        <f t="shared" si="14"/>
        <v>2</v>
      </c>
      <c r="AC23" s="91">
        <v>127.10790300000001</v>
      </c>
      <c r="AD23" s="88">
        <f t="shared" si="15"/>
        <v>1.1629268344007322</v>
      </c>
      <c r="AE23" s="161">
        <f>IF(AD23&lt;1,1,IF(AD23&lt;10,2,IF(AD23&lt;15,3,4)))</f>
        <v>2</v>
      </c>
      <c r="AF23" s="97">
        <v>1537.0162</v>
      </c>
      <c r="AG23" s="88">
        <f t="shared" si="16"/>
        <v>14.062362305580969</v>
      </c>
      <c r="AH23" s="93">
        <f t="shared" si="17"/>
        <v>2</v>
      </c>
      <c r="AI23" s="97">
        <v>4111.4682573999999</v>
      </c>
      <c r="AJ23" s="88">
        <f t="shared" si="18"/>
        <v>37.616361000914914</v>
      </c>
      <c r="AK23" s="86">
        <f t="shared" si="19"/>
        <v>3</v>
      </c>
      <c r="AL23" s="100">
        <f t="shared" si="20"/>
        <v>6</v>
      </c>
      <c r="AM23" s="104">
        <f t="shared" si="21"/>
        <v>6</v>
      </c>
      <c r="AN23" s="143">
        <f t="shared" si="22"/>
        <v>4</v>
      </c>
      <c r="AO23" s="106">
        <v>4</v>
      </c>
      <c r="AP23" s="108">
        <f t="shared" si="23"/>
        <v>16</v>
      </c>
      <c r="AQ23" s="39">
        <f t="shared" si="24"/>
        <v>4</v>
      </c>
      <c r="AR23" s="39">
        <v>3</v>
      </c>
      <c r="AS23" s="130">
        <f t="shared" si="28"/>
        <v>1</v>
      </c>
      <c r="AT23" s="175">
        <f t="shared" si="29"/>
        <v>3</v>
      </c>
      <c r="AU23" s="90">
        <v>3</v>
      </c>
      <c r="AV23" s="180">
        <v>4</v>
      </c>
      <c r="AW23" s="86">
        <f t="shared" si="25"/>
        <v>12</v>
      </c>
      <c r="AX23" s="203">
        <f t="shared" si="26"/>
        <v>3</v>
      </c>
    </row>
    <row r="24" spans="1:50" ht="14.5" x14ac:dyDescent="0.35">
      <c r="A24" s="6">
        <v>23</v>
      </c>
      <c r="B24" s="15" t="s">
        <v>47</v>
      </c>
      <c r="C24" s="92">
        <v>8798</v>
      </c>
      <c r="D24" s="86">
        <v>1235</v>
      </c>
      <c r="E24" s="87">
        <f t="shared" si="0"/>
        <v>2</v>
      </c>
      <c r="F24" s="93">
        <f t="shared" si="1"/>
        <v>6</v>
      </c>
      <c r="G24" s="91">
        <v>40.951332000000001</v>
      </c>
      <c r="H24" s="88">
        <f t="shared" si="2"/>
        <v>0.46546183223459875</v>
      </c>
      <c r="I24" s="108">
        <f t="shared" si="3"/>
        <v>1</v>
      </c>
      <c r="J24" s="92">
        <v>47.021349999999998</v>
      </c>
      <c r="K24" s="87">
        <f t="shared" si="4"/>
        <v>2</v>
      </c>
      <c r="L24" s="93">
        <f t="shared" si="5"/>
        <v>6</v>
      </c>
      <c r="M24" s="92">
        <v>4</v>
      </c>
      <c r="N24" s="87">
        <f t="shared" si="30"/>
        <v>1</v>
      </c>
      <c r="O24" s="93">
        <f t="shared" si="6"/>
        <v>2</v>
      </c>
      <c r="P24" s="91">
        <v>181.200976</v>
      </c>
      <c r="Q24" s="88">
        <f t="shared" si="7"/>
        <v>2.0595700841100251</v>
      </c>
      <c r="R24" s="87">
        <f t="shared" si="8"/>
        <v>2</v>
      </c>
      <c r="S24" s="88">
        <v>186.17951000000002</v>
      </c>
      <c r="T24" s="108">
        <f t="shared" si="9"/>
        <v>3</v>
      </c>
      <c r="U24" s="92">
        <v>1099.07</v>
      </c>
      <c r="V24" s="86">
        <v>628.97</v>
      </c>
      <c r="W24" s="88">
        <f t="shared" si="10"/>
        <v>57.227474137225109</v>
      </c>
      <c r="X24" s="87">
        <f t="shared" si="11"/>
        <v>3</v>
      </c>
      <c r="Y24" s="93">
        <f t="shared" si="12"/>
        <v>9</v>
      </c>
      <c r="Z24" s="97">
        <v>7869.9994999999999</v>
      </c>
      <c r="AA24" s="89">
        <f t="shared" si="13"/>
        <v>89.452142532393722</v>
      </c>
      <c r="AB24" s="93">
        <f t="shared" si="14"/>
        <v>4</v>
      </c>
      <c r="AC24" s="91">
        <v>0</v>
      </c>
      <c r="AD24" s="88">
        <f t="shared" si="15"/>
        <v>0</v>
      </c>
      <c r="AE24" s="161">
        <v>0</v>
      </c>
      <c r="AF24" s="97">
        <v>0</v>
      </c>
      <c r="AG24" s="88">
        <f t="shared" si="16"/>
        <v>0</v>
      </c>
      <c r="AH24" s="93">
        <v>0</v>
      </c>
      <c r="AI24" s="97">
        <v>3959.93747979</v>
      </c>
      <c r="AJ24" s="88">
        <f t="shared" si="18"/>
        <v>45.009518979199818</v>
      </c>
      <c r="AK24" s="86">
        <f t="shared" si="19"/>
        <v>3</v>
      </c>
      <c r="AL24" s="100">
        <f t="shared" si="20"/>
        <v>6</v>
      </c>
      <c r="AM24" s="104">
        <f t="shared" si="21"/>
        <v>4.7142857142857144</v>
      </c>
      <c r="AN24" s="143">
        <f t="shared" si="22"/>
        <v>4</v>
      </c>
      <c r="AO24" s="106">
        <v>4</v>
      </c>
      <c r="AP24" s="108">
        <f t="shared" si="23"/>
        <v>16</v>
      </c>
      <c r="AQ24" s="39">
        <f t="shared" si="24"/>
        <v>4</v>
      </c>
      <c r="AR24" s="39">
        <v>2</v>
      </c>
      <c r="AS24" s="130">
        <f t="shared" si="28"/>
        <v>2</v>
      </c>
      <c r="AT24" s="174">
        <f t="shared" si="29"/>
        <v>4</v>
      </c>
      <c r="AU24" s="90">
        <v>3</v>
      </c>
      <c r="AV24" s="180">
        <v>4</v>
      </c>
      <c r="AW24" s="86">
        <f t="shared" si="25"/>
        <v>12</v>
      </c>
      <c r="AX24" s="203">
        <f t="shared" si="26"/>
        <v>3</v>
      </c>
    </row>
    <row r="25" spans="1:50" ht="14.5" x14ac:dyDescent="0.35">
      <c r="A25" s="6">
        <v>24</v>
      </c>
      <c r="B25" s="15" t="s">
        <v>48</v>
      </c>
      <c r="C25" s="92">
        <v>8600</v>
      </c>
      <c r="D25" s="86">
        <v>2822</v>
      </c>
      <c r="E25" s="87">
        <f t="shared" si="0"/>
        <v>3</v>
      </c>
      <c r="F25" s="93">
        <f t="shared" si="1"/>
        <v>9</v>
      </c>
      <c r="G25" s="91">
        <v>0.47865200000000002</v>
      </c>
      <c r="H25" s="88">
        <f t="shared" si="2"/>
        <v>5.5657209302325582E-3</v>
      </c>
      <c r="I25" s="108">
        <f t="shared" si="3"/>
        <v>1</v>
      </c>
      <c r="J25" s="92">
        <v>57.709650000000003</v>
      </c>
      <c r="K25" s="87">
        <f t="shared" si="4"/>
        <v>3</v>
      </c>
      <c r="L25" s="93">
        <f t="shared" si="5"/>
        <v>9</v>
      </c>
      <c r="M25" s="92">
        <v>9</v>
      </c>
      <c r="N25" s="87">
        <f t="shared" si="30"/>
        <v>1</v>
      </c>
      <c r="O25" s="93">
        <f t="shared" si="6"/>
        <v>2</v>
      </c>
      <c r="P25" s="91">
        <v>172.28521899999998</v>
      </c>
      <c r="Q25" s="88">
        <f t="shared" si="7"/>
        <v>2.0033164999999999</v>
      </c>
      <c r="R25" s="87">
        <f t="shared" si="8"/>
        <v>2</v>
      </c>
      <c r="S25" s="88">
        <v>151.51595</v>
      </c>
      <c r="T25" s="108">
        <f t="shared" si="9"/>
        <v>3</v>
      </c>
      <c r="U25" s="92">
        <v>658.89</v>
      </c>
      <c r="V25" s="86">
        <v>471.11</v>
      </c>
      <c r="W25" s="88">
        <f t="shared" si="10"/>
        <v>71.500553961966347</v>
      </c>
      <c r="X25" s="87">
        <f t="shared" si="11"/>
        <v>4</v>
      </c>
      <c r="Y25" s="93">
        <f t="shared" si="12"/>
        <v>12</v>
      </c>
      <c r="Z25" s="97">
        <v>8278.3325000000004</v>
      </c>
      <c r="AA25" s="89">
        <f t="shared" si="13"/>
        <v>96.259680232558139</v>
      </c>
      <c r="AB25" s="93">
        <f t="shared" si="14"/>
        <v>4</v>
      </c>
      <c r="AC25" s="91">
        <v>0</v>
      </c>
      <c r="AD25" s="88">
        <f t="shared" si="15"/>
        <v>0</v>
      </c>
      <c r="AE25" s="161">
        <v>0</v>
      </c>
      <c r="AF25" s="97">
        <v>5138.1656999999996</v>
      </c>
      <c r="AG25" s="88">
        <f t="shared" si="16"/>
        <v>59.746112790697673</v>
      </c>
      <c r="AH25" s="93">
        <f>IF(AG25&lt;10,1,IF(AG25&lt;30,2,IF(AG25&lt;60,3,4)))</f>
        <v>3</v>
      </c>
      <c r="AI25" s="97">
        <v>3590.6793281599998</v>
      </c>
      <c r="AJ25" s="88">
        <f t="shared" si="18"/>
        <v>41.752085211162786</v>
      </c>
      <c r="AK25" s="86">
        <f t="shared" si="19"/>
        <v>3</v>
      </c>
      <c r="AL25" s="100">
        <f t="shared" si="20"/>
        <v>6</v>
      </c>
      <c r="AM25" s="104">
        <f t="shared" si="21"/>
        <v>6.4285714285714288</v>
      </c>
      <c r="AN25" s="143">
        <f t="shared" si="22"/>
        <v>4</v>
      </c>
      <c r="AO25" s="106">
        <v>2</v>
      </c>
      <c r="AP25" s="108">
        <f t="shared" si="23"/>
        <v>8</v>
      </c>
      <c r="AQ25" s="39">
        <f t="shared" si="24"/>
        <v>3</v>
      </c>
      <c r="AR25" s="39">
        <v>3</v>
      </c>
      <c r="AS25" s="130">
        <f t="shared" si="28"/>
        <v>0</v>
      </c>
      <c r="AT25" s="176">
        <f t="shared" si="29"/>
        <v>2</v>
      </c>
      <c r="AU25" s="90">
        <v>3</v>
      </c>
      <c r="AV25" s="180">
        <v>4</v>
      </c>
      <c r="AW25" s="86">
        <f t="shared" si="25"/>
        <v>12</v>
      </c>
      <c r="AX25" s="203">
        <f t="shared" si="26"/>
        <v>3</v>
      </c>
    </row>
    <row r="26" spans="1:50" ht="14.5" x14ac:dyDescent="0.35">
      <c r="A26" s="6">
        <v>25</v>
      </c>
      <c r="B26" s="15" t="s">
        <v>49</v>
      </c>
      <c r="C26" s="92">
        <v>3739</v>
      </c>
      <c r="D26" s="86">
        <v>572</v>
      </c>
      <c r="E26" s="87">
        <f t="shared" si="0"/>
        <v>1</v>
      </c>
      <c r="F26" s="93">
        <f t="shared" si="1"/>
        <v>3</v>
      </c>
      <c r="G26" s="91">
        <v>0.66742200000000007</v>
      </c>
      <c r="H26" s="88">
        <f t="shared" si="2"/>
        <v>1.7850280823749669E-2</v>
      </c>
      <c r="I26" s="108">
        <f t="shared" si="3"/>
        <v>1</v>
      </c>
      <c r="J26" s="92">
        <v>28.844200000000001</v>
      </c>
      <c r="K26" s="87">
        <f t="shared" si="4"/>
        <v>2</v>
      </c>
      <c r="L26" s="93">
        <f t="shared" si="5"/>
        <v>6</v>
      </c>
      <c r="M26" s="92">
        <v>2</v>
      </c>
      <c r="N26" s="87">
        <f t="shared" si="30"/>
        <v>1</v>
      </c>
      <c r="O26" s="93">
        <f t="shared" si="6"/>
        <v>2</v>
      </c>
      <c r="P26" s="91">
        <v>19.965064000000002</v>
      </c>
      <c r="Q26" s="88">
        <f t="shared" si="7"/>
        <v>0.53396801283765716</v>
      </c>
      <c r="R26" s="87">
        <f t="shared" si="8"/>
        <v>1</v>
      </c>
      <c r="S26" s="88">
        <v>58.566019999999995</v>
      </c>
      <c r="T26" s="108">
        <f t="shared" si="9"/>
        <v>1</v>
      </c>
      <c r="U26" s="92">
        <v>520.4</v>
      </c>
      <c r="V26" s="86">
        <v>234.14</v>
      </c>
      <c r="W26" s="88">
        <f t="shared" si="10"/>
        <v>44.992313604919296</v>
      </c>
      <c r="X26" s="87">
        <f t="shared" si="11"/>
        <v>3</v>
      </c>
      <c r="Y26" s="93">
        <f t="shared" si="12"/>
        <v>9</v>
      </c>
      <c r="Z26" s="97">
        <v>3385.4146999999998</v>
      </c>
      <c r="AA26" s="89">
        <f t="shared" si="13"/>
        <v>90.543319069269856</v>
      </c>
      <c r="AB26" s="93">
        <f t="shared" si="14"/>
        <v>4</v>
      </c>
      <c r="AC26" s="91">
        <v>4.6259980000000001</v>
      </c>
      <c r="AD26" s="88">
        <f t="shared" si="15"/>
        <v>0.12372286707675849</v>
      </c>
      <c r="AE26" s="161">
        <f>IF(AD26&lt;1,1,IF(AD26&lt;10,2,IF(AD26&lt;15,3,4)))</f>
        <v>1</v>
      </c>
      <c r="AF26" s="97">
        <v>1868.9023</v>
      </c>
      <c r="AG26" s="88">
        <f t="shared" si="16"/>
        <v>49.98401444236427</v>
      </c>
      <c r="AH26" s="93">
        <f>IF(AG26&lt;10,1,IF(AG26&lt;30,2,IF(AG26&lt;60,3,4)))</f>
        <v>3</v>
      </c>
      <c r="AI26" s="97">
        <v>2531.4948450000002</v>
      </c>
      <c r="AJ26" s="88">
        <f t="shared" si="18"/>
        <v>67.705130917357593</v>
      </c>
      <c r="AK26" s="86">
        <f t="shared" si="19"/>
        <v>4</v>
      </c>
      <c r="AL26" s="100">
        <f t="shared" si="20"/>
        <v>8</v>
      </c>
      <c r="AM26" s="104">
        <f t="shared" si="21"/>
        <v>5</v>
      </c>
      <c r="AN26" s="143">
        <f t="shared" si="22"/>
        <v>4</v>
      </c>
      <c r="AO26" s="106">
        <v>4</v>
      </c>
      <c r="AP26" s="108">
        <f t="shared" si="23"/>
        <v>16</v>
      </c>
      <c r="AQ26" s="39">
        <f t="shared" si="24"/>
        <v>4</v>
      </c>
      <c r="AR26" s="39">
        <v>2</v>
      </c>
      <c r="AS26" s="130">
        <f t="shared" si="28"/>
        <v>2</v>
      </c>
      <c r="AT26" s="174">
        <f t="shared" si="29"/>
        <v>4</v>
      </c>
      <c r="AU26" s="90">
        <v>3</v>
      </c>
      <c r="AV26" s="180">
        <v>4</v>
      </c>
      <c r="AW26" s="86">
        <f t="shared" si="25"/>
        <v>12</v>
      </c>
      <c r="AX26" s="203">
        <f t="shared" si="26"/>
        <v>3</v>
      </c>
    </row>
    <row r="27" spans="1:50" ht="15" thickBot="1" x14ac:dyDescent="0.4">
      <c r="A27" s="7">
        <v>26</v>
      </c>
      <c r="B27" s="25" t="s">
        <v>50</v>
      </c>
      <c r="C27" s="94">
        <v>8155</v>
      </c>
      <c r="D27" s="95">
        <v>1782</v>
      </c>
      <c r="E27" s="102">
        <f t="shared" si="0"/>
        <v>2</v>
      </c>
      <c r="F27" s="96">
        <f t="shared" si="1"/>
        <v>6</v>
      </c>
      <c r="G27" s="91">
        <v>21.110782</v>
      </c>
      <c r="H27" s="88">
        <f t="shared" si="2"/>
        <v>0.25886918454935626</v>
      </c>
      <c r="I27" s="108">
        <f t="shared" si="3"/>
        <v>1</v>
      </c>
      <c r="J27" s="94">
        <v>69.088250000000002</v>
      </c>
      <c r="K27" s="102">
        <f t="shared" si="4"/>
        <v>3</v>
      </c>
      <c r="L27" s="96">
        <f t="shared" si="5"/>
        <v>9</v>
      </c>
      <c r="M27" s="94">
        <v>0</v>
      </c>
      <c r="N27" s="102">
        <v>0</v>
      </c>
      <c r="O27" s="96">
        <f t="shared" si="6"/>
        <v>0</v>
      </c>
      <c r="P27" s="91">
        <v>62.631841000000001</v>
      </c>
      <c r="Q27" s="88">
        <f t="shared" si="7"/>
        <v>0.76801767014101774</v>
      </c>
      <c r="R27" s="87">
        <f t="shared" si="8"/>
        <v>1</v>
      </c>
      <c r="S27" s="88">
        <v>152.90742</v>
      </c>
      <c r="T27" s="108">
        <f t="shared" si="9"/>
        <v>3</v>
      </c>
      <c r="U27" s="94">
        <v>839.89</v>
      </c>
      <c r="V27" s="95">
        <v>602.19000000000005</v>
      </c>
      <c r="W27" s="99">
        <f t="shared" si="10"/>
        <v>71.698674826465378</v>
      </c>
      <c r="X27" s="102">
        <f t="shared" si="11"/>
        <v>4</v>
      </c>
      <c r="Y27" s="96">
        <f t="shared" si="12"/>
        <v>12</v>
      </c>
      <c r="Z27" s="98">
        <v>4856.0505000000003</v>
      </c>
      <c r="AA27" s="103">
        <f t="shared" si="13"/>
        <v>59.546909871244637</v>
      </c>
      <c r="AB27" s="96">
        <f t="shared" si="14"/>
        <v>3</v>
      </c>
      <c r="AC27" s="91">
        <v>0</v>
      </c>
      <c r="AD27" s="88">
        <f t="shared" si="15"/>
        <v>0</v>
      </c>
      <c r="AE27" s="161">
        <v>0</v>
      </c>
      <c r="AF27" s="98">
        <v>3948.0073000000002</v>
      </c>
      <c r="AG27" s="99">
        <f t="shared" si="16"/>
        <v>48.41210668301656</v>
      </c>
      <c r="AH27" s="96">
        <f>IF(AG27&lt;10,1,IF(AG27&lt;30,2,IF(AG27&lt;60,3,4)))</f>
        <v>3</v>
      </c>
      <c r="AI27" s="98">
        <v>3396.7551507899998</v>
      </c>
      <c r="AJ27" s="99">
        <f t="shared" si="18"/>
        <v>41.652423676149596</v>
      </c>
      <c r="AK27" s="95">
        <f t="shared" si="19"/>
        <v>3</v>
      </c>
      <c r="AL27" s="101">
        <f t="shared" si="20"/>
        <v>6</v>
      </c>
      <c r="AM27" s="104">
        <f t="shared" si="21"/>
        <v>5.5714285714285712</v>
      </c>
      <c r="AN27" s="144">
        <f t="shared" si="22"/>
        <v>4</v>
      </c>
      <c r="AO27" s="106">
        <v>3</v>
      </c>
      <c r="AP27" s="108">
        <f t="shared" si="23"/>
        <v>12</v>
      </c>
      <c r="AQ27" s="40">
        <f t="shared" si="24"/>
        <v>4</v>
      </c>
      <c r="AR27" s="40">
        <v>1</v>
      </c>
      <c r="AS27" s="130">
        <f t="shared" si="28"/>
        <v>3</v>
      </c>
      <c r="AT27" s="177">
        <f t="shared" si="29"/>
        <v>4</v>
      </c>
      <c r="AU27" s="90">
        <v>3</v>
      </c>
      <c r="AV27" s="180">
        <v>4</v>
      </c>
      <c r="AW27" s="86">
        <f t="shared" si="25"/>
        <v>12</v>
      </c>
      <c r="AX27" s="203">
        <f t="shared" si="26"/>
        <v>3</v>
      </c>
    </row>
  </sheetData>
  <sortState xmlns:xlrd2="http://schemas.microsoft.com/office/spreadsheetml/2017/richdata2" ref="A2:AX27">
    <sortCondition ref="A2:A2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ecbd3a-56ed-480e-b254-4fe3d8d2e0d0" xsi:nil="true"/>
    <lcf76f155ced4ddcb4097134ff3c332f xmlns="221a2c11-8ef1-4d41-a3ac-fc306372ca6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81E5FB60A47449B728A9D59202553E" ma:contentTypeVersion="13" ma:contentTypeDescription="Create a new document." ma:contentTypeScope="" ma:versionID="605357ec7d0c42c67f8fdd9c41bffa46">
  <xsd:schema xmlns:xsd="http://www.w3.org/2001/XMLSchema" xmlns:xs="http://www.w3.org/2001/XMLSchema" xmlns:p="http://schemas.microsoft.com/office/2006/metadata/properties" xmlns:ns2="221a2c11-8ef1-4d41-a3ac-fc306372ca64" xmlns:ns3="5cecbd3a-56ed-480e-b254-4fe3d8d2e0d0" targetNamespace="http://schemas.microsoft.com/office/2006/metadata/properties" ma:root="true" ma:fieldsID="23c689e7d2afc830638bf90d061b60bc" ns2:_="" ns3:_="">
    <xsd:import namespace="221a2c11-8ef1-4d41-a3ac-fc306372ca64"/>
    <xsd:import namespace="5cecbd3a-56ed-480e-b254-4fe3d8d2e0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a2c11-8ef1-4d41-a3ac-fc306372ca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3060d91-620c-45e0-85bf-77e6cacf1a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cbd3a-56ed-480e-b254-4fe3d8d2e0d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829a585-0358-4596-9d26-6ec376afd7be}" ma:internalName="TaxCatchAll" ma:showField="CatchAllData" ma:web="5cecbd3a-56ed-480e-b254-4fe3d8d2e0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07F793-E7B5-43CB-A058-FB1AE7EF06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3C4A4E-66CC-449C-BD0F-2F889F7168D5}">
  <ds:schemaRefs>
    <ds:schemaRef ds:uri="http://schemas.microsoft.com/office/2006/documentManagement/types"/>
    <ds:schemaRef ds:uri="221a2c11-8ef1-4d41-a3ac-fc306372ca64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5cecbd3a-56ed-480e-b254-4fe3d8d2e0d0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676A2E4-47CC-4007-852A-928E8DB2F2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DNI GORĄCE</vt:lpstr>
      <vt:lpstr>POWODZIE</vt:lpstr>
      <vt:lpstr>PODTOPIENIA</vt:lpstr>
      <vt:lpstr>SUSZE</vt:lpstr>
      <vt:lpstr>KONCENTR_ZANIECZ_POW</vt:lpstr>
      <vt:lpstr>DEGRADACJA GLEBY</vt:lpstr>
      <vt:lpstr>OSUWISKA</vt:lpstr>
      <vt:lpstr>BURZE I SILNE WIATRY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Karolina Krolikowska</dc:creator>
  <cp:keywords/>
  <dc:description/>
  <cp:lastModifiedBy>Katarzyna Chrobak</cp:lastModifiedBy>
  <cp:revision>0</cp:revision>
  <dcterms:created xsi:type="dcterms:W3CDTF">2022-07-07T13:08:06Z</dcterms:created>
  <dcterms:modified xsi:type="dcterms:W3CDTF">2023-02-03T07:49:20Z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0x010100F581E5FB60A47449B728A9D59202553E</vt:lpwstr>
  </property>
  <property fmtid="{D5CDD505-2E9C-101B-9397-08002B2CF9AE}" pid="3" name="MediaServiceImageTags">
    <vt:lpwstr/>
  </property>
</Properties>
</file>